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naR\Desktop\CRFPD-WebSite\budget\"/>
    </mc:Choice>
  </mc:AlternateContent>
  <bookViews>
    <workbookView xWindow="0" yWindow="0" windowWidth="20490" windowHeight="9480" tabRatio="852" activeTab="7"/>
  </bookViews>
  <sheets>
    <sheet name="LB-1" sheetId="4" r:id="rId1"/>
    <sheet name="Resolution" sheetId="9" r:id="rId2"/>
    <sheet name="LB-20" sheetId="5" r:id="rId3"/>
    <sheet name="LB-30" sheetId="6" r:id="rId4"/>
    <sheet name="LB-11 Equip Res" sheetId="1" r:id="rId5"/>
    <sheet name="LB-11 Cap Res" sheetId="2" r:id="rId6"/>
    <sheet name="LB-50 Benton" sheetId="7" r:id="rId7"/>
    <sheet name="LB-50 Linn"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4" l="1"/>
  <c r="F19" i="4"/>
  <c r="F13" i="4"/>
  <c r="F30" i="4"/>
  <c r="F28" i="4"/>
  <c r="F27" i="4"/>
  <c r="F24" i="4"/>
  <c r="F17" i="4"/>
  <c r="C29" i="9" l="1"/>
  <c r="F31" i="4" l="1"/>
  <c r="F29" i="4"/>
  <c r="F25" i="4"/>
  <c r="L32" i="2" l="1"/>
  <c r="L26" i="2"/>
  <c r="L23" i="2"/>
  <c r="L15" i="2"/>
  <c r="L12" i="2"/>
  <c r="L20" i="2" s="1"/>
  <c r="L15" i="1"/>
  <c r="L12" i="1"/>
  <c r="L20" i="1" s="1"/>
  <c r="L23" i="1" s="1"/>
  <c r="L26" i="1" s="1"/>
  <c r="L31" i="1" s="1"/>
  <c r="J58" i="6"/>
  <c r="J59" i="6"/>
  <c r="J52" i="6"/>
  <c r="J51" i="6"/>
  <c r="J53" i="6" s="1"/>
  <c r="J55" i="6" s="1"/>
  <c r="J49" i="6"/>
  <c r="J45" i="6"/>
  <c r="J41" i="6"/>
  <c r="J40" i="6"/>
  <c r="J39" i="6"/>
  <c r="J37" i="6"/>
  <c r="J36" i="6"/>
  <c r="J35" i="6"/>
  <c r="J34" i="6"/>
  <c r="J33" i="6"/>
  <c r="J32" i="6"/>
  <c r="J31" i="6"/>
  <c r="J30" i="6"/>
  <c r="J28" i="6"/>
  <c r="J27" i="6"/>
  <c r="J26" i="6"/>
  <c r="J25" i="6"/>
  <c r="J38" i="6" s="1"/>
  <c r="J42" i="6" s="1"/>
  <c r="J24" i="6"/>
  <c r="J22" i="6"/>
  <c r="J21" i="6"/>
  <c r="J18" i="6"/>
  <c r="J24" i="5"/>
  <c r="J27" i="5" s="1"/>
  <c r="I58" i="6" l="1"/>
  <c r="H58" i="6" l="1"/>
  <c r="K15" i="2" l="1"/>
  <c r="K12" i="2"/>
  <c r="K15" i="1"/>
  <c r="K12" i="1"/>
  <c r="H55" i="6"/>
  <c r="I42" i="6"/>
  <c r="I41" i="6"/>
  <c r="I40" i="6"/>
  <c r="I39" i="6"/>
  <c r="I37" i="6"/>
  <c r="I36" i="6"/>
  <c r="I33" i="6"/>
  <c r="I32" i="6"/>
  <c r="I31" i="6"/>
  <c r="I30" i="6"/>
  <c r="I28" i="6"/>
  <c r="I26" i="6"/>
  <c r="I25" i="6"/>
  <c r="I24" i="6"/>
  <c r="I22" i="6"/>
  <c r="I21" i="6"/>
  <c r="I27" i="6"/>
  <c r="K20" i="1" l="1"/>
  <c r="H59" i="6"/>
  <c r="H53" i="6" l="1"/>
  <c r="H38" i="6" l="1"/>
  <c r="D18" i="4" l="1"/>
  <c r="C32" i="6" l="1"/>
  <c r="C19" i="9" l="1"/>
  <c r="C17" i="9"/>
  <c r="I52" i="6"/>
  <c r="I51" i="6"/>
  <c r="I45" i="6"/>
  <c r="I35" i="6"/>
  <c r="I34" i="6"/>
  <c r="I18" i="6"/>
  <c r="C20" i="9" l="1"/>
  <c r="I53" i="6"/>
  <c r="I24" i="5"/>
  <c r="D24" i="5"/>
  <c r="D27" i="5" s="1"/>
  <c r="D45" i="6"/>
  <c r="D22" i="6"/>
  <c r="C22" i="6"/>
  <c r="C53" i="6"/>
  <c r="D53" i="6"/>
  <c r="C49" i="6"/>
  <c r="D49" i="6"/>
  <c r="E49" i="6"/>
  <c r="C38" i="6"/>
  <c r="D38" i="6"/>
  <c r="H45" i="6"/>
  <c r="J16" i="1"/>
  <c r="C20" i="1"/>
  <c r="J16" i="2"/>
  <c r="C20" i="2"/>
  <c r="C42" i="6" l="1"/>
  <c r="D42" i="6"/>
  <c r="D20" i="4"/>
  <c r="H49" i="6"/>
  <c r="I49" i="6"/>
  <c r="H22" i="6"/>
  <c r="E53" i="6"/>
  <c r="E38" i="6"/>
  <c r="E22" i="6"/>
  <c r="I55" i="6" l="1"/>
  <c r="H42" i="6"/>
  <c r="C55" i="6"/>
  <c r="C59" i="6" s="1"/>
  <c r="D55" i="6"/>
  <c r="D59" i="6" s="1"/>
  <c r="E42" i="6"/>
  <c r="E55" i="6" s="1"/>
  <c r="E59" i="6" l="1"/>
  <c r="I38" i="6"/>
  <c r="C16" i="9" l="1"/>
  <c r="C21" i="9" s="1"/>
  <c r="O33" i="8"/>
  <c r="O32" i="8"/>
  <c r="O31" i="8"/>
  <c r="P28" i="8"/>
  <c r="O28" i="8"/>
  <c r="O27" i="8"/>
  <c r="O26" i="8"/>
  <c r="L25" i="8"/>
  <c r="L24" i="8"/>
  <c r="L23" i="8"/>
  <c r="L22" i="8"/>
  <c r="O33" i="7"/>
  <c r="O32" i="7"/>
  <c r="O31" i="7"/>
  <c r="P28" i="7"/>
  <c r="O28" i="7"/>
  <c r="O27" i="7"/>
  <c r="O26" i="7"/>
  <c r="L25" i="7"/>
  <c r="L24" i="7"/>
  <c r="L23" i="7"/>
  <c r="L22" i="7"/>
  <c r="I27" i="5" l="1"/>
  <c r="E24" i="5"/>
  <c r="E27" i="5" s="1"/>
  <c r="C24" i="5"/>
  <c r="C27" i="5" s="1"/>
  <c r="E60" i="4"/>
  <c r="C60" i="4"/>
  <c r="E36" i="4"/>
  <c r="E40" i="4" s="1"/>
  <c r="D30" i="4"/>
  <c r="D31" i="4" s="1"/>
  <c r="D36" i="4" s="1"/>
  <c r="D40" i="4" s="1"/>
  <c r="C23" i="2"/>
  <c r="C30" i="2" s="1"/>
  <c r="C23" i="1"/>
  <c r="C29" i="1" s="1"/>
  <c r="D20" i="1" s="1"/>
  <c r="D23" i="1" s="1"/>
  <c r="D29" i="1" l="1"/>
  <c r="C32" i="2"/>
  <c r="D20" i="2"/>
  <c r="D23" i="2" s="1"/>
  <c r="D30" i="2" s="1"/>
  <c r="H24" i="5"/>
  <c r="C23" i="9" l="1"/>
  <c r="C25" i="9" s="1"/>
  <c r="H27" i="5"/>
  <c r="E20" i="1"/>
  <c r="E23" i="1" s="1"/>
  <c r="E26" i="1" s="1"/>
  <c r="E31" i="1" s="1"/>
  <c r="D31" i="1"/>
  <c r="E20" i="2"/>
  <c r="E23" i="2" s="1"/>
  <c r="E26" i="2" s="1"/>
  <c r="E32" i="2" s="1"/>
  <c r="D32" i="2"/>
  <c r="J20" i="2" l="1"/>
  <c r="J23" i="2" s="1"/>
  <c r="J32" i="2" s="1"/>
  <c r="J20" i="1"/>
  <c r="J23" i="1" s="1"/>
  <c r="J26" i="1" s="1"/>
  <c r="J31" i="1" s="1"/>
  <c r="K20" i="2" l="1"/>
  <c r="K23" i="2" s="1"/>
  <c r="F20" i="4"/>
  <c r="K23" i="1"/>
  <c r="K26" i="1" s="1"/>
  <c r="K31" i="1" s="1"/>
  <c r="K26" i="2" l="1"/>
  <c r="G22" i="9"/>
  <c r="G16" i="9" l="1"/>
  <c r="G17" i="9" s="1"/>
  <c r="G18" i="9" s="1"/>
  <c r="K32" i="2"/>
  <c r="G24" i="9"/>
  <c r="G23" i="9"/>
  <c r="I59" i="6"/>
  <c r="E7" i="9" s="1"/>
  <c r="C27" i="9" l="1"/>
  <c r="C30" i="9" s="1"/>
  <c r="F36" i="4"/>
  <c r="F40" i="4" s="1"/>
</calcChain>
</file>

<file path=xl/comments1.xml><?xml version="1.0" encoding="utf-8"?>
<comments xmlns="http://schemas.openxmlformats.org/spreadsheetml/2006/main">
  <authors>
    <author>phil</author>
  </authors>
  <commentList>
    <comment ref="E7" authorId="0" shapeId="0">
      <text>
        <r>
          <rPr>
            <b/>
            <sz val="9"/>
            <color rgb="FF000000"/>
            <rFont val="Tahoma"/>
            <family val="2"/>
          </rPr>
          <t>phil:</t>
        </r>
        <r>
          <rPr>
            <sz val="9"/>
            <color rgb="FF000000"/>
            <rFont val="Tahoma"/>
            <family val="2"/>
          </rPr>
          <t xml:space="preserve">
</t>
        </r>
        <r>
          <rPr>
            <sz val="9"/>
            <color rgb="FF000000"/>
            <rFont val="Tahoma"/>
            <family val="2"/>
          </rPr>
          <t xml:space="preserve">From LB-1
</t>
        </r>
        <r>
          <rPr>
            <sz val="9"/>
            <color rgb="FF000000"/>
            <rFont val="Tahoma"/>
            <family val="2"/>
          </rPr>
          <t xml:space="preserve">
</t>
        </r>
      </text>
    </comment>
  </commentList>
</comments>
</file>

<file path=xl/sharedStrings.xml><?xml version="1.0" encoding="utf-8"?>
<sst xmlns="http://schemas.openxmlformats.org/spreadsheetml/2006/main" count="478" uniqueCount="304">
  <si>
    <t xml:space="preserve">FORM </t>
  </si>
  <si>
    <t xml:space="preserve"> </t>
  </si>
  <si>
    <t>LB-11</t>
  </si>
  <si>
    <t>RESERVE FUND</t>
  </si>
  <si>
    <t>Year this reserve fund will be reviewed to be continued or abolished.</t>
  </si>
  <si>
    <t>RESOURCES AND REQUIREMENTS</t>
  </si>
  <si>
    <t>Date can not be more than 10 years after establishment.</t>
  </si>
  <si>
    <t>Equipment Reserve Fund</t>
  </si>
  <si>
    <t>Corvallis Rural Fire Protection District</t>
  </si>
  <si>
    <t>(Fund)</t>
  </si>
  <si>
    <t>Historical Data</t>
  </si>
  <si>
    <t>DESCRIPTION
RESOURCES AND REQUIREMENTS</t>
  </si>
  <si>
    <t>Actual</t>
  </si>
  <si>
    <t>Proposed By
Budget Officer</t>
  </si>
  <si>
    <t>Approved By
Budget Committee</t>
  </si>
  <si>
    <t>Adopted By
Governing Body</t>
  </si>
  <si>
    <t>RESOURCES</t>
  </si>
  <si>
    <t>Cash on hand * (cash basis), or</t>
  </si>
  <si>
    <t>Working Capital (accrual basis)</t>
  </si>
  <si>
    <t>Previously levied taxes estimated to be received</t>
  </si>
  <si>
    <t>Interest</t>
  </si>
  <si>
    <t>Transferred IN, from General Fund</t>
  </si>
  <si>
    <t>Transferrred out</t>
  </si>
  <si>
    <t>Grants &amp; Donations</t>
  </si>
  <si>
    <t>Total Resources, except taxes to be levied</t>
  </si>
  <si>
    <t>Taxes estimated to be received</t>
  </si>
  <si>
    <t>Taxes collected in year levied</t>
  </si>
  <si>
    <t>TOTAL RESOURCES</t>
  </si>
  <si>
    <t>REQUIREMENTS **</t>
  </si>
  <si>
    <r>
      <t xml:space="preserve">Org. Unit </t>
    </r>
    <r>
      <rPr>
        <b/>
        <sz val="8"/>
        <rFont val="Calibri"/>
        <family val="2"/>
      </rPr>
      <t>or</t>
    </r>
    <r>
      <rPr>
        <sz val="8"/>
        <rFont val="Calibri"/>
        <family val="2"/>
      </rPr>
      <t xml:space="preserve"> Prog. &amp; Activity</t>
    </r>
  </si>
  <si>
    <t>Object Classification</t>
  </si>
  <si>
    <t>Detail</t>
  </si>
  <si>
    <t>Equipment Outlay</t>
  </si>
  <si>
    <t>Ending balance (prior years)</t>
  </si>
  <si>
    <t>UNAPPROPRIATED ENDING FUND BALANCE</t>
  </si>
  <si>
    <t>TOTAL REQUIREMENTS</t>
  </si>
  <si>
    <t>*The balance of cash, cash equivalents and investments in the fund at the beginning of the budget year</t>
  </si>
  <si>
    <t>**List requirements by organizational unit or program, activity, object classification, then expenditure detail. If the requirement is “not allocated”, then list by object classification and expenditure detail.</t>
  </si>
  <si>
    <t>page _______</t>
  </si>
  <si>
    <t>Review Year: 2030</t>
  </si>
  <si>
    <t>Capital Reserve Fund</t>
  </si>
  <si>
    <t>Debt Service</t>
  </si>
  <si>
    <t>Capital Outlay</t>
  </si>
  <si>
    <t>By resolution of the Board on 1/28/2020 the following purpose for the Capital Reserve Fund was stated as: The Capital Reserve Fund shall be for the purpose of accumulating money for long-term capital improvements to the District.</t>
  </si>
  <si>
    <t xml:space="preserve">                         NOTICE OF BUDGET HEARING               </t>
  </si>
  <si>
    <t>FINANCIAL SUMMARY - RESOURCES</t>
  </si>
  <si>
    <t>TOTAL OF ALL FUNDS</t>
  </si>
  <si>
    <t>Actual Amount</t>
  </si>
  <si>
    <t>Adopted Budget</t>
  </si>
  <si>
    <t>Approved Budget</t>
  </si>
  <si>
    <t xml:space="preserve"> Beginning Fund Balance/Net Working Capital</t>
  </si>
  <si>
    <t xml:space="preserve"> Federal, State and all Other Grants, Gifts, Allocations and Donations</t>
  </si>
  <si>
    <t xml:space="preserve"> Revenue from Bonds and Other Debt </t>
  </si>
  <si>
    <t xml:space="preserve"> Interfund Transfers / Internal Service Reimbursements</t>
  </si>
  <si>
    <t>All Other Resources Except Current Year Property Taxes</t>
  </si>
  <si>
    <t>Current Year Property Taxes Estimated to be Received</t>
  </si>
  <si>
    <r>
      <t xml:space="preserve">     Total Resources</t>
    </r>
    <r>
      <rPr>
        <sz val="10"/>
        <rFont val="Arial"/>
        <family val="2"/>
      </rPr>
      <t xml:space="preserve"> </t>
    </r>
  </si>
  <si>
    <t>FINANCIAL SUMMARY - REQUIREMENTS BY OBJECT CLASSIFICATION</t>
  </si>
  <si>
    <t>Personnel Services</t>
  </si>
  <si>
    <t>Materials and Services</t>
  </si>
  <si>
    <t>Interfund Transfers</t>
  </si>
  <si>
    <t>Special Payments</t>
  </si>
  <si>
    <t>Unappropriated Ending Balance and Reserved for Future Expenditure</t>
  </si>
  <si>
    <r>
      <t xml:space="preserve">     </t>
    </r>
    <r>
      <rPr>
        <b/>
        <sz val="10"/>
        <rFont val="MS Sans Serif"/>
        <family val="2"/>
      </rPr>
      <t>Total Requirements</t>
    </r>
  </si>
  <si>
    <t>FINANCIAL SUMMARY - REQUIREMENTS AND FULL-TIME EQUIVALENT EMPLOYEES (FTE) BY ORGANIZATIONAL UNIT OR PROGRAM *</t>
  </si>
  <si>
    <r>
      <t>Name</t>
    </r>
    <r>
      <rPr>
        <sz val="10"/>
        <rFont val="Arial"/>
        <family val="2"/>
      </rPr>
      <t xml:space="preserve"> of Organizational Unit or Program </t>
    </r>
  </si>
  <si>
    <r>
      <t xml:space="preserve">     FTE</t>
    </r>
    <r>
      <rPr>
        <sz val="10"/>
        <rFont val="Arial"/>
        <family val="2"/>
      </rPr>
      <t xml:space="preserve"> for that unit or program</t>
    </r>
  </si>
  <si>
    <t xml:space="preserve">      FTE</t>
  </si>
  <si>
    <t>Not Allocated to Organizational Unit or Program</t>
  </si>
  <si>
    <t xml:space="preserve">     FTE</t>
  </si>
  <si>
    <t xml:space="preserve">     Total Requirements</t>
  </si>
  <si>
    <r>
      <t xml:space="preserve">           </t>
    </r>
    <r>
      <rPr>
        <b/>
        <sz val="10"/>
        <rFont val="MS Sans Serif"/>
        <family val="2"/>
      </rPr>
      <t>Total FTE</t>
    </r>
  </si>
  <si>
    <t xml:space="preserve">STATEMENT OF CHANGES IN ACTIVITIES and SOURCES OF FINANCING </t>
  </si>
  <si>
    <t>No changes in activities or significant changes in sources of financing.</t>
  </si>
  <si>
    <t xml:space="preserve">  </t>
  </si>
  <si>
    <t>PROPERTY TAX LEVIES</t>
  </si>
  <si>
    <t>Rate or Amount Imposed</t>
  </si>
  <si>
    <t>Rate or Amount Approved</t>
  </si>
  <si>
    <t xml:space="preserve"> Permanent Rate Levy      (rate limit  $2.114 per $1,000)</t>
  </si>
  <si>
    <t>2.114</t>
  </si>
  <si>
    <t xml:space="preserve"> Local Option Levy</t>
  </si>
  <si>
    <t>0</t>
  </si>
  <si>
    <t xml:space="preserve"> Levy For General Obligation Bonds</t>
  </si>
  <si>
    <t>STATEMENT OF INDEBTEDNESS</t>
  </si>
  <si>
    <t>LONG TERM DEBT</t>
  </si>
  <si>
    <t xml:space="preserve">Estimated Debt Outstanding </t>
  </si>
  <si>
    <t xml:space="preserve">Estimated Debt Authorized, But </t>
  </si>
  <si>
    <t>General Obligation Bonds</t>
  </si>
  <si>
    <t>Other Bonds</t>
  </si>
  <si>
    <t>Other Borrowings</t>
  </si>
  <si>
    <t xml:space="preserve">     Total</t>
  </si>
  <si>
    <t>FORM</t>
  </si>
  <si>
    <t>LB-20</t>
  </si>
  <si>
    <t>General Fund</t>
  </si>
  <si>
    <r>
      <t>RESOURCE DESCRIPTION</t>
    </r>
    <r>
      <rPr>
        <sz val="12"/>
        <rFont val="Calibri"/>
        <family val="2"/>
      </rPr>
      <t xml:space="preserve">
</t>
    </r>
  </si>
  <si>
    <t>Beginning Fund Balance</t>
  </si>
  <si>
    <t>Transferred IN, from other funds</t>
  </si>
  <si>
    <t xml:space="preserve"> OTHER RESOURCES</t>
  </si>
  <si>
    <t>Total resources, except taxes to be levied</t>
  </si>
  <si>
    <t>REQUIREMENTS SUMMARY</t>
  </si>
  <si>
    <t>LB-30</t>
  </si>
  <si>
    <t>Second Preceding</t>
  </si>
  <si>
    <t>First Preceding</t>
  </si>
  <si>
    <t>This Year</t>
  </si>
  <si>
    <t>Proposed By</t>
  </si>
  <si>
    <t>Approved By</t>
  </si>
  <si>
    <t>Adopted By</t>
  </si>
  <si>
    <t xml:space="preserve">Budget Officer </t>
  </si>
  <si>
    <t>Budget Committee</t>
  </si>
  <si>
    <t>Governing Body</t>
  </si>
  <si>
    <t xml:space="preserve"> PERSONNEL SERVICES</t>
  </si>
  <si>
    <t>TOTAL PERSONNEL SERVICES</t>
  </si>
  <si>
    <t>MATERIALS AND SERVICES</t>
  </si>
  <si>
    <t>Community Relations</t>
  </si>
  <si>
    <t>Long Term Planning</t>
  </si>
  <si>
    <t>Operating Supplies</t>
  </si>
  <si>
    <t>Publicity, Advertising &amp; Elections</t>
  </si>
  <si>
    <t>Travel &amp; Conferences</t>
  </si>
  <si>
    <t>Audit and Filing Fee</t>
  </si>
  <si>
    <t>Bookkeeping</t>
  </si>
  <si>
    <t>Budget Assistance</t>
  </si>
  <si>
    <t>Misc. Contracted Services</t>
  </si>
  <si>
    <t>Insurance -- Liability &amp; Multiperil</t>
  </si>
  <si>
    <t>Lawn &amp; Garden Services</t>
  </si>
  <si>
    <t>Legal/Attorney Fees</t>
  </si>
  <si>
    <t>Maintenance -- General</t>
  </si>
  <si>
    <t>Maintenance -- Vehicle</t>
  </si>
  <si>
    <t>Secretary/Treasurer</t>
  </si>
  <si>
    <t>Telephone, Cable &amp; Comm Services</t>
  </si>
  <si>
    <t>Total Contracted Services</t>
  </si>
  <si>
    <t>RRV Scholarships</t>
  </si>
  <si>
    <t>Physical Plant -- Maintenance</t>
  </si>
  <si>
    <t xml:space="preserve">Rural Sign Materials </t>
  </si>
  <si>
    <t>TOTAL MATERIALS AND SERVICES</t>
  </si>
  <si>
    <t>CAPITAL OUTLAY NOT ALLOCATED</t>
  </si>
  <si>
    <t>Capital outlay</t>
  </si>
  <si>
    <t>TOTAL CAPITAL OUTLAY</t>
  </si>
  <si>
    <t>INTERFUND TRANSFERS</t>
  </si>
  <si>
    <t>Transfer to Capital Reserve Fund</t>
  </si>
  <si>
    <t>Transfer to Equipment Reserve Fund</t>
  </si>
  <si>
    <t>TOTAL INTERFUND TRANSFERS</t>
  </si>
  <si>
    <t>COMPONENTS OF ENDING FUND BALANCE</t>
  </si>
  <si>
    <t>Committed:  Scholarships</t>
  </si>
  <si>
    <t>Committed:  Physical Plant</t>
  </si>
  <si>
    <t>TOTAL COMPONENENTS OF ENDING FUND BALANCE</t>
  </si>
  <si>
    <t>OPERATING CONTINGENCY</t>
  </si>
  <si>
    <t>Total Requirements</t>
  </si>
  <si>
    <t>Reserved for future expenditure</t>
  </si>
  <si>
    <t>ALLOCATED to an organizational unit or program &amp; activity.</t>
  </si>
  <si>
    <t>REQUIREMENTS                                                                                      for Corvallis Rural Fire Protection District</t>
  </si>
  <si>
    <t>Notice of Property Tax and Certification of Intent to Impose a Tax, Fee, Assessment or Charge on Property</t>
  </si>
  <si>
    <t>FORM LB-50</t>
  </si>
  <si>
    <t xml:space="preserve">Check here if this is </t>
  </si>
  <si>
    <t>an amended form.</t>
  </si>
  <si>
    <t>The</t>
  </si>
  <si>
    <t>has the responsibility and authority to place the following property tax, fee, charge or assessment</t>
  </si>
  <si>
    <t>District Name</t>
  </si>
  <si>
    <t>on the tax roll of</t>
  </si>
  <si>
    <t>County.  The property tax, fee, charge or assessment is categorized as stated by this form.</t>
  </si>
  <si>
    <t>County Name</t>
  </si>
  <si>
    <t>544 NW Lewisburg Ave.</t>
  </si>
  <si>
    <t>Corvallis</t>
  </si>
  <si>
    <t>OR</t>
  </si>
  <si>
    <t>97330</t>
  </si>
  <si>
    <t>Mailing Address of District</t>
  </si>
  <si>
    <t>City</t>
  </si>
  <si>
    <t>State</t>
  </si>
  <si>
    <t>ZIP code</t>
  </si>
  <si>
    <t>Treasurer</t>
  </si>
  <si>
    <t>Contact Person</t>
  </si>
  <si>
    <t>Title</t>
  </si>
  <si>
    <t>Daytime Telephone</t>
  </si>
  <si>
    <t>Contact Person E-Mail</t>
  </si>
  <si>
    <r>
      <t>CERTIFICATION -</t>
    </r>
    <r>
      <rPr>
        <sz val="11"/>
        <rFont val="Arial"/>
        <family val="2"/>
      </rPr>
      <t xml:space="preserve"> You </t>
    </r>
    <r>
      <rPr>
        <b/>
        <sz val="11"/>
        <rFont val="Arial"/>
        <family val="2"/>
      </rPr>
      <t>must</t>
    </r>
    <r>
      <rPr>
        <sz val="11"/>
        <rFont val="Arial"/>
        <family val="2"/>
      </rPr>
      <t xml:space="preserve"> check one box if your district is subject to Local Budget Law.</t>
    </r>
  </si>
  <si>
    <t>The tax rate or levy amounts certified in Part I are within the tax rate or levy amounts approved by the budget committee.</t>
  </si>
  <si>
    <t>The tax rate or levy amounts certified in Part I were changed by the governing body and republished as required in ORS 294.456.</t>
  </si>
  <si>
    <t>PART I:  TAXES TO BE IMPOSED</t>
  </si>
  <si>
    <t>Subject to</t>
  </si>
  <si>
    <t>General Government Limits</t>
  </si>
  <si>
    <t xml:space="preserve">   </t>
  </si>
  <si>
    <r>
      <t>Rate -</t>
    </r>
    <r>
      <rPr>
        <b/>
        <sz val="10"/>
        <rFont val="Arial"/>
        <family val="2"/>
      </rPr>
      <t>or</t>
    </r>
    <r>
      <rPr>
        <sz val="10"/>
        <rFont val="Arial"/>
        <family val="2"/>
      </rPr>
      <t>- Dollar Amount</t>
    </r>
  </si>
  <si>
    <r>
      <t xml:space="preserve">Rate per $1,000 </t>
    </r>
    <r>
      <rPr>
        <b/>
        <sz val="11"/>
        <rFont val="Arial"/>
        <family val="2"/>
      </rPr>
      <t>or</t>
    </r>
    <r>
      <rPr>
        <sz val="11"/>
        <rFont val="Arial"/>
        <family val="2"/>
      </rPr>
      <t xml:space="preserve"> Total dollar amount levied (within permanent rate limit) . . .</t>
    </r>
  </si>
  <si>
    <t>Local option operating tax . . . . . . . . . . . . . . . . . . . . . . . . . . . . . . . . . . . . . . . . . . . . . . . . . . . . . .</t>
  </si>
  <si>
    <t>Local option capital project tax . . . . . . . . . . . . . . . . . . . . . . . .  . . . . . . . . . . . . . .</t>
  </si>
  <si>
    <r>
      <t xml:space="preserve">Excluded from            </t>
    </r>
    <r>
      <rPr>
        <b/>
        <u/>
        <sz val="10"/>
        <rFont val="Arial"/>
        <family val="2"/>
      </rPr>
      <t>Measure 5 Limits</t>
    </r>
  </si>
  <si>
    <t xml:space="preserve">City of Portland Levy for pension and disability obligations . . . . . . . . . . . . . . . . . . . . . . . . . </t>
  </si>
  <si>
    <t>Dollar Amount of Bond Levy</t>
  </si>
  <si>
    <t>5a.</t>
  </si>
  <si>
    <r>
      <t xml:space="preserve">Levy for bonded indebtedness from bonds approved by voters </t>
    </r>
    <r>
      <rPr>
        <b/>
        <sz val="11"/>
        <rFont val="Arial"/>
        <family val="2"/>
      </rPr>
      <t xml:space="preserve">prior </t>
    </r>
    <r>
      <rPr>
        <sz val="11"/>
        <rFont val="Arial"/>
        <family val="2"/>
      </rPr>
      <t xml:space="preserve">to October 6, 2001 . . . . . . . . . . . . </t>
    </r>
  </si>
  <si>
    <t>5b.</t>
  </si>
  <si>
    <r>
      <t xml:space="preserve">Levy for bonded indebtedness from bonds approved by voters </t>
    </r>
    <r>
      <rPr>
        <b/>
        <sz val="11"/>
        <rFont val="Arial"/>
        <family val="2"/>
      </rPr>
      <t>on or after</t>
    </r>
    <r>
      <rPr>
        <sz val="11"/>
        <rFont val="Arial"/>
        <family val="2"/>
      </rPr>
      <t xml:space="preserve"> October 6, 2001  . . . . . . . . . . . . . . . . . . . . . . . . .</t>
    </r>
  </si>
  <si>
    <t>5c.</t>
  </si>
  <si>
    <t>Total levy for bonded indebtedness not subject to Measure 5 or Measure 50 (total of 5a + 5b) . . . . . . . . . . . . .</t>
  </si>
  <si>
    <t>PART II:  RATE LIMIT CERTIFICATION</t>
  </si>
  <si>
    <t xml:space="preserve">Permanent rate limit in dollars and cents per $1,000 . . . . . . . . . . . . . . . . . . . . . . . . . . . . . . . . . . . . . . . . . . . . . . . . . . . . </t>
  </si>
  <si>
    <r>
      <t xml:space="preserve">Election date when your </t>
    </r>
    <r>
      <rPr>
        <b/>
        <sz val="11"/>
        <rFont val="Arial"/>
        <family val="2"/>
      </rPr>
      <t xml:space="preserve">new district </t>
    </r>
    <r>
      <rPr>
        <sz val="11"/>
        <rFont val="Arial"/>
        <family val="2"/>
      </rPr>
      <t xml:space="preserve">received voter approval for your permanent rate limit . . . . . . . . . . . . . . . . . . . . . . . . . . . . . . . . . . . . . . . . . . . . . . . . </t>
    </r>
  </si>
  <si>
    <r>
      <rPr>
        <b/>
        <sz val="11"/>
        <rFont val="Arial"/>
        <family val="2"/>
      </rPr>
      <t>Estimated</t>
    </r>
    <r>
      <rPr>
        <sz val="11"/>
        <rFont val="Arial"/>
        <family val="2"/>
      </rPr>
      <t xml:space="preserve"> permanent rate limit for newly </t>
    </r>
    <r>
      <rPr>
        <b/>
        <sz val="11"/>
        <rFont val="Arial"/>
        <family val="2"/>
      </rPr>
      <t>merged/consolidated district</t>
    </r>
    <r>
      <rPr>
        <sz val="11"/>
        <rFont val="Arial"/>
        <family val="2"/>
      </rPr>
      <t xml:space="preserve"> . . . . . . . . . .. . . . . . . . . . . . . . . . . . . . . . . . . . . </t>
    </r>
  </si>
  <si>
    <r>
      <t xml:space="preserve">PART III:  SCHEDULE OF LOCAL OPTION TAXES  - </t>
    </r>
    <r>
      <rPr>
        <sz val="11"/>
        <rFont val="Arial"/>
        <family val="2"/>
      </rPr>
      <t xml:space="preserve"> Enter all local option taxes on this schedule.  If there are more than two taxes,</t>
    </r>
  </si>
  <si>
    <t xml:space="preserve">   attach a sheet showing the information for each.</t>
  </si>
  <si>
    <t>Purpose</t>
  </si>
  <si>
    <t>Date voters approved</t>
  </si>
  <si>
    <t>First tax year</t>
  </si>
  <si>
    <t xml:space="preserve">Final tax year </t>
  </si>
  <si>
    <r>
      <t>Tax amount -</t>
    </r>
    <r>
      <rPr>
        <b/>
        <sz val="10"/>
        <rFont val="Arial"/>
        <family val="2"/>
      </rPr>
      <t>or</t>
    </r>
    <r>
      <rPr>
        <sz val="10"/>
        <rFont val="Arial"/>
        <family val="2"/>
      </rPr>
      <t>- rate</t>
    </r>
  </si>
  <si>
    <t>(operating, capital project, or mixed)</t>
  </si>
  <si>
    <t>local option ballot measure</t>
  </si>
  <si>
    <t>levied</t>
  </si>
  <si>
    <t>to be levied</t>
  </si>
  <si>
    <t>authorized per year by voters</t>
  </si>
  <si>
    <t>Part IV. SPECIAL ASSESSMENTS, FEES AND CHARGES</t>
  </si>
  <si>
    <t>Description</t>
  </si>
  <si>
    <t>Subject to General Government Limitation</t>
  </si>
  <si>
    <t>Excluded from Measure 5 Limitation</t>
  </si>
  <si>
    <t>If fees, charges, or assessments will be imposed on specific property within your district, you must attach a complete listing of</t>
  </si>
  <si>
    <t>properties, by assessor’s account number, to which fees, charges, or assessments will be imposed. Show the fees, charges, or</t>
  </si>
  <si>
    <t>assessments uniformly imposed on the properties. If these amounts are not uniform, show the amount imposed on each property.</t>
  </si>
  <si>
    <r>
      <t xml:space="preserve">The authority for putting these assessments on the roll is ORS __________________ </t>
    </r>
    <r>
      <rPr>
        <b/>
        <sz val="9"/>
        <rFont val="Arial"/>
        <family val="2"/>
      </rPr>
      <t>(Must be completed if you</t>
    </r>
    <r>
      <rPr>
        <b/>
        <sz val="10"/>
        <rFont val="Arial"/>
        <family val="2"/>
      </rPr>
      <t xml:space="preserve"> </t>
    </r>
    <r>
      <rPr>
        <b/>
        <sz val="9"/>
        <rFont val="Arial"/>
        <family val="2"/>
      </rPr>
      <t>have an entry in Part IV)</t>
    </r>
  </si>
  <si>
    <t>150-504-073-7 (Rev. 12-15)</t>
  </si>
  <si>
    <t>(see the back for worksheet for lines 5a, 5b, and 5c)</t>
  </si>
  <si>
    <t>File with your assessor no later than JULY 15, unless granted an extension in writing.</t>
  </si>
  <si>
    <t>To assessor of Linn County</t>
  </si>
  <si>
    <t>Linn</t>
  </si>
  <si>
    <t>-Be sure to read instructions in the Notice of Property Tax Levy Forms and Instruction booklet</t>
  </si>
  <si>
    <t>Date  Submitted</t>
  </si>
  <si>
    <t>To assessor of Benton County</t>
  </si>
  <si>
    <t xml:space="preserve">   General Fund   </t>
  </si>
  <si>
    <t xml:space="preserve">   Corvallis Rural Fire Protection District   </t>
  </si>
  <si>
    <t>X</t>
  </si>
  <si>
    <t>Year 2019-20</t>
  </si>
  <si>
    <t>Office Supplies</t>
  </si>
  <si>
    <t xml:space="preserve">Operating Expenses </t>
  </si>
  <si>
    <t>Services</t>
  </si>
  <si>
    <t>Total Operating Expenses</t>
  </si>
  <si>
    <t>Dues &amp; Fees - SDAO &amp; State Pool</t>
  </si>
  <si>
    <t>Fuel (non-vehicle)</t>
  </si>
  <si>
    <t>Tax refunds</t>
  </si>
  <si>
    <t xml:space="preserve">Janitorial - Expenses &amp; Supplies </t>
  </si>
  <si>
    <t xml:space="preserve">Fire Services </t>
  </si>
  <si>
    <t>Misc. (conflagration pay and sign payments)</t>
  </si>
  <si>
    <t>Contracted Fire Services (CFD) - 0.85 of tax revenue</t>
  </si>
  <si>
    <t>Resolution Adopting the Budget</t>
  </si>
  <si>
    <t>BE IT RESOLVED that the Board of Directors of the Corvallis Rural Fire Protection District hereby adopts</t>
  </si>
  <si>
    <t>This budget is now on file at the Locke Fire Station, 544 NW Lewisburg Ave. in Corvallis, Oregon.</t>
  </si>
  <si>
    <t>Resolution Making Appropriations</t>
  </si>
  <si>
    <t>BE IT RESOLVED that the amounts shown below are hereby appropriated for the fiscal year</t>
  </si>
  <si>
    <t>Fire Services (Materials &amp; Services)</t>
  </si>
  <si>
    <t>Appropriated Fund Total</t>
  </si>
  <si>
    <t>Adopted Fund Total</t>
  </si>
  <si>
    <t>Transfers Out</t>
  </si>
  <si>
    <t>Appropriated General Fund Total</t>
  </si>
  <si>
    <t>Adopted General Fund Total</t>
  </si>
  <si>
    <t>Total Appropriations, All Funds</t>
  </si>
  <si>
    <t>Total Reserved for Future Expenditure plus</t>
  </si>
  <si>
    <t xml:space="preserve">        Unappropriated Ending Fund Balances</t>
  </si>
  <si>
    <t>TOTAL ADOPTED BUDGET</t>
  </si>
  <si>
    <t>Resolution Imposing the Tax</t>
  </si>
  <si>
    <t>BE IT RESOLVED that the following ad valorem property taxes are hereby imposed upon the</t>
  </si>
  <si>
    <t xml:space="preserve">     At the rate of $2.1140 per $1,000 of assessed value for the permanent tax rate.</t>
  </si>
  <si>
    <t>Resolution Categorizing the Tax</t>
  </si>
  <si>
    <t>BE IT RESOLVED that the taxes imposed are hereby categorized for the purposes of Article XI</t>
  </si>
  <si>
    <t>section 11b as:</t>
  </si>
  <si>
    <t>General Government Limitation</t>
  </si>
  <si>
    <t>Permanent Rate Tax…...$2.1140/$1,000</t>
  </si>
  <si>
    <t>_______________________________________</t>
  </si>
  <si>
    <t xml:space="preserve">   Robert A. Conder, Chair</t>
  </si>
  <si>
    <t>Unappropriated Ending General Fund Balance</t>
  </si>
  <si>
    <t>Committed &amp; Contingency Amounts</t>
  </si>
  <si>
    <t>the budget for fiscal year 2022-2023 in the total of</t>
  </si>
  <si>
    <t>assessed value of all taxable property within the district for tax year 2022-23:</t>
  </si>
  <si>
    <t>Contact: Tony O'Donahue</t>
  </si>
  <si>
    <t>Telephone:  541-602-7761</t>
  </si>
  <si>
    <t>Email:  Tony.ODonahue@corvallisrfpd.com</t>
  </si>
  <si>
    <t>This Year 2021-22</t>
  </si>
  <si>
    <t>Next Year 2022-23</t>
  </si>
  <si>
    <t>on July 1, 2021</t>
  </si>
  <si>
    <t xml:space="preserve"> Not Incurred on July 1, 2021</t>
  </si>
  <si>
    <t>Adopted Budget This Year                               2021-22</t>
  </si>
  <si>
    <t>Second Preceding
Year 2019-20</t>
  </si>
  <si>
    <t>BUDGET YEAR 2022-23</t>
  </si>
  <si>
    <t>Budget for Next Year 2022-23</t>
  </si>
  <si>
    <t>FY 2022/23</t>
  </si>
  <si>
    <t xml:space="preserve">Adopted Budget
Year 2021-22  </t>
  </si>
  <si>
    <t xml:space="preserve">Adopted Budget
Year 2021-22 </t>
  </si>
  <si>
    <t>2021-22</t>
  </si>
  <si>
    <t>2020-21</t>
  </si>
  <si>
    <t>First Preceding
Year 2020-21</t>
  </si>
  <si>
    <t>Utilities -- Electricity, Natural Gas &amp; Garbage</t>
  </si>
  <si>
    <t>Year 2020-21</t>
  </si>
  <si>
    <t>By resolution of the Board on 1/28/2020, the Equipment Reserve Fund shall be for the purpose of accumulating money for the purchase of any new or used fire apparatus or equipment necessary for the operation of a fire station over the dollar value of $2,000 with a minimum useful life of 7 years.</t>
  </si>
  <si>
    <t>Tony O'Donahue</t>
  </si>
  <si>
    <t>541-602-7761</t>
  </si>
  <si>
    <t>tony.odonahue@corvallisrfpd.com</t>
  </si>
  <si>
    <t>2022-2023</t>
  </si>
  <si>
    <t>FORM LB-1   FY 2022/23</t>
  </si>
  <si>
    <t>Special payment</t>
  </si>
  <si>
    <t>150-504-073-2 (Rev. AO-01)</t>
  </si>
  <si>
    <t>150-504-020 (rev AO-01)</t>
  </si>
  <si>
    <t>150-504-011 (Rev AO-01)</t>
  </si>
  <si>
    <t>AO-01</t>
  </si>
  <si>
    <t>beginning July 1, 2022 for the following purposes:</t>
  </si>
  <si>
    <t>A public meeting of the Corvallis Rural Fire Protection District (CRFPD) Board of Directors, Linn &amp; Benton Counties, State of Oregon, to discuss the budget for the fiscal year July 1, 2022 to June 30, 2023 well be held Tuesday May 24, 2022 at 7 pm. This budget was prepared using the same accounting basis as in the preceding year. Due to Covid Restrictions this meeting will be held remotely at (669)900-6833 with the Meeting ID: 328 451 689. The purpose of the Budget Hearing is for the Board to receive comment from the public on the budget. This is a public meeting where deliberation of the Board of Directors will take place to adopt the Budget as approved by the Budget Committee. Any person may appear at the meeting and discuss the proposals with the Board. A copy of the adopted budget may be obtained from the CRFPD website (www.corvallisrfpd.com/budget/budget.htm).</t>
  </si>
  <si>
    <t xml:space="preserve">             Resolution No. 2022.05.24</t>
  </si>
  <si>
    <t xml:space="preserve">The above resolution statements were approved and declared adopted on this 24th day of May, 2022. </t>
  </si>
  <si>
    <t>Benton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</si>
</sst>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F800]dddd\,\ mmmm\ dd\,\ yyyy"/>
    <numFmt numFmtId="165" formatCode="_(* #,##0_);_(* \(#,##0\);_(* &quot;-&quot;??_);_(@_)"/>
    <numFmt numFmtId="166" formatCode="0._)"/>
    <numFmt numFmtId="167" formatCode="&quot;$&quot;#,##0.000_);[Red]\(&quot;$&quot;#,##0.000\)"/>
    <numFmt numFmtId="168" formatCode="0.0000"/>
    <numFmt numFmtId="169" formatCode="_(&quot;$&quot;* #,##0_);_(&quot;$&quot;* \(#,##0\);_(&quot;$&quot;* &quot;-&quot;??_);_(@_)"/>
    <numFmt numFmtId="170" formatCode="#,##0.00000000000"/>
    <numFmt numFmtId="171" formatCode="_([$$-409]* #,##0_);_([$$-409]* \(#,##0\);_([$$-409]* &quot;-&quot;??_);_(@_)"/>
  </numFmts>
  <fonts count="52" x14ac:knownFonts="1">
    <font>
      <sz val="12"/>
      <color theme="1"/>
      <name val="Calibri"/>
      <family val="2"/>
      <scheme val="minor"/>
    </font>
    <font>
      <sz val="12"/>
      <color theme="1"/>
      <name val="Calibri"/>
      <family val="2"/>
      <scheme val="minor"/>
    </font>
    <font>
      <b/>
      <sz val="11"/>
      <name val="Arial"/>
      <family val="2"/>
    </font>
    <font>
      <sz val="7"/>
      <name val="Arial"/>
      <family val="2"/>
    </font>
    <font>
      <b/>
      <sz val="10"/>
      <name val="Arial"/>
      <family val="2"/>
    </font>
    <font>
      <b/>
      <sz val="7"/>
      <name val="Arial"/>
      <family val="2"/>
    </font>
    <font>
      <sz val="9"/>
      <name val="Arial"/>
      <family val="2"/>
    </font>
    <font>
      <sz val="8"/>
      <name val="Arial"/>
      <family val="2"/>
    </font>
    <font>
      <sz val="12"/>
      <name val="Calibri"/>
      <family val="2"/>
    </font>
    <font>
      <sz val="10"/>
      <name val="Calibri"/>
      <family val="2"/>
    </font>
    <font>
      <b/>
      <sz val="10"/>
      <name val="Calibri"/>
      <family val="2"/>
    </font>
    <font>
      <sz val="9"/>
      <name val="Calibri"/>
      <family val="2"/>
    </font>
    <font>
      <sz val="8"/>
      <name val="Calibri"/>
      <family val="2"/>
    </font>
    <font>
      <sz val="10"/>
      <name val="Arial"/>
      <family val="2"/>
    </font>
    <font>
      <b/>
      <sz val="8"/>
      <name val="Calibri"/>
      <family val="2"/>
    </font>
    <font>
      <b/>
      <sz val="9"/>
      <name val="Calibri"/>
      <family val="2"/>
    </font>
    <font>
      <sz val="9"/>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2"/>
      <name val="MS Sans Serif"/>
      <family val="2"/>
    </font>
    <font>
      <sz val="10"/>
      <name val="MS Sans Serif"/>
    </font>
    <font>
      <b/>
      <sz val="10"/>
      <name val="MS Sans Serif"/>
      <family val="2"/>
    </font>
    <font>
      <b/>
      <sz val="12"/>
      <name val="Calibri"/>
      <family val="2"/>
    </font>
    <font>
      <b/>
      <sz val="14"/>
      <name val="Calibri"/>
      <family val="2"/>
    </font>
    <font>
      <b/>
      <u/>
      <sz val="10"/>
      <name val="Calibri"/>
      <family val="2"/>
    </font>
    <font>
      <b/>
      <u/>
      <sz val="7"/>
      <name val="Arial"/>
      <family val="2"/>
    </font>
    <font>
      <u/>
      <sz val="12"/>
      <color theme="1"/>
      <name val="Calibri"/>
      <family val="2"/>
      <scheme val="minor"/>
    </font>
    <font>
      <b/>
      <sz val="11"/>
      <name val="Calibri"/>
      <family val="2"/>
    </font>
    <font>
      <b/>
      <u/>
      <sz val="11"/>
      <color theme="1"/>
      <name val="Calibri"/>
      <family val="2"/>
      <scheme val="minor"/>
    </font>
    <font>
      <b/>
      <sz val="14"/>
      <name val="Arial"/>
      <family val="2"/>
    </font>
    <font>
      <b/>
      <sz val="16"/>
      <name val="Arial"/>
      <family val="2"/>
    </font>
    <font>
      <b/>
      <sz val="18"/>
      <name val="Arial"/>
      <family val="2"/>
    </font>
    <font>
      <b/>
      <sz val="26"/>
      <name val="Arial"/>
      <family val="2"/>
    </font>
    <font>
      <sz val="11"/>
      <name val="Arial"/>
      <family val="2"/>
    </font>
    <font>
      <u/>
      <sz val="10"/>
      <color indexed="12"/>
      <name val="Arial"/>
      <family val="2"/>
    </font>
    <font>
      <b/>
      <u/>
      <sz val="10"/>
      <name val="Arial"/>
      <family val="2"/>
    </font>
    <font>
      <b/>
      <i/>
      <sz val="12"/>
      <name val="Arial"/>
      <family val="2"/>
    </font>
    <font>
      <b/>
      <i/>
      <u/>
      <sz val="12"/>
      <name val="Arial"/>
      <family val="2"/>
    </font>
    <font>
      <b/>
      <sz val="9"/>
      <name val="Arial"/>
      <family val="2"/>
    </font>
    <font>
      <sz val="9.5"/>
      <name val="Arial"/>
      <family val="2"/>
    </font>
    <font>
      <b/>
      <u/>
      <sz val="11"/>
      <name val="Calibri"/>
      <family val="2"/>
    </font>
    <font>
      <b/>
      <u/>
      <sz val="12"/>
      <name val="Calibri"/>
      <family val="2"/>
    </font>
    <font>
      <sz val="10"/>
      <name val="Calibri"/>
      <family val="2"/>
      <scheme val="minor"/>
    </font>
    <font>
      <b/>
      <sz val="12"/>
      <color theme="1"/>
      <name val="Calibri"/>
      <family val="2"/>
      <scheme val="minor"/>
    </font>
    <font>
      <b/>
      <sz val="13.5"/>
      <name val="Calibri"/>
      <family val="2"/>
      <scheme val="minor"/>
    </font>
    <font>
      <b/>
      <sz val="13"/>
      <color theme="1"/>
      <name val="Calibri"/>
      <family val="2"/>
      <scheme val="minor"/>
    </font>
    <font>
      <sz val="13"/>
      <color theme="1"/>
      <name val="Calibri"/>
      <family val="2"/>
      <scheme val="minor"/>
    </font>
    <font>
      <b/>
      <sz val="11"/>
      <color theme="1"/>
      <name val="Calibri"/>
      <family val="2"/>
      <scheme val="minor"/>
    </font>
    <font>
      <sz val="11"/>
      <name val="Calibri"/>
      <family val="2"/>
    </font>
    <font>
      <b/>
      <sz val="9"/>
      <color rgb="FF000000"/>
      <name val="Tahoma"/>
      <family val="2"/>
    </font>
    <font>
      <sz val="9"/>
      <color rgb="FF000000"/>
      <name val="Tahoma"/>
      <family val="2"/>
    </font>
  </fonts>
  <fills count="6">
    <fill>
      <patternFill patternType="none"/>
    </fill>
    <fill>
      <patternFill patternType="gray125"/>
    </fill>
    <fill>
      <patternFill patternType="lightGray"/>
    </fill>
    <fill>
      <patternFill patternType="solid">
        <fgColor indexed="65"/>
        <bgColor indexed="64"/>
      </patternFill>
    </fill>
    <fill>
      <patternFill patternType="solid">
        <fgColor indexed="47"/>
        <bgColor indexed="64"/>
      </patternFill>
    </fill>
    <fill>
      <patternFill patternType="solid">
        <fgColor theme="0"/>
        <bgColor indexed="64"/>
      </patternFill>
    </fill>
  </fills>
  <borders count="8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bottom style="double">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top/>
      <bottom style="thin">
        <color indexed="64"/>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double">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xf numFmtId="40" fontId="21" fillId="0" borderId="0" applyFont="0" applyFill="0" applyBorder="0" applyAlignment="0" applyProtection="0"/>
    <xf numFmtId="8" fontId="21" fillId="0" borderId="0" applyFont="0" applyFill="0" applyBorder="0" applyAlignment="0" applyProtection="0"/>
    <xf numFmtId="0" fontId="13" fillId="0" borderId="0"/>
    <xf numFmtId="0" fontId="17" fillId="0" borderId="0"/>
    <xf numFmtId="0" fontId="35" fillId="0" borderId="0" applyNumberFormat="0" applyFill="0" applyBorder="0" applyAlignment="0" applyProtection="0">
      <alignment vertical="top"/>
      <protection locked="0"/>
    </xf>
  </cellStyleXfs>
  <cellXfs count="602">
    <xf numFmtId="0" fontId="0" fillId="0" borderId="0" xfId="0"/>
    <xf numFmtId="0" fontId="0" fillId="0" borderId="0" xfId="0" applyAlignment="1">
      <alignment horizontal="left"/>
    </xf>
    <xf numFmtId="0" fontId="3" fillId="0" borderId="0" xfId="0" applyFont="1"/>
    <xf numFmtId="0" fontId="12" fillId="2" borderId="12" xfId="0" applyFont="1" applyFill="1" applyBorder="1" applyAlignment="1">
      <alignment horizontal="center"/>
    </xf>
    <xf numFmtId="0" fontId="11" fillId="2" borderId="12" xfId="0" applyFont="1" applyFill="1" applyBorder="1" applyAlignment="1">
      <alignment horizontal="center"/>
    </xf>
    <xf numFmtId="0" fontId="12" fillId="0" borderId="12" xfId="0" applyFont="1" applyBorder="1" applyAlignment="1">
      <alignment horizontal="center"/>
    </xf>
    <xf numFmtId="0" fontId="11" fillId="0" borderId="12" xfId="0" applyFont="1" applyBorder="1" applyAlignment="1">
      <alignment horizontal="center"/>
    </xf>
    <xf numFmtId="0" fontId="12" fillId="0" borderId="2" xfId="0" applyFont="1" applyBorder="1" applyAlignment="1">
      <alignment horizontal="center"/>
    </xf>
    <xf numFmtId="0" fontId="11" fillId="0" borderId="2" xfId="0" applyFont="1" applyBorder="1" applyAlignment="1">
      <alignment horizontal="center"/>
    </xf>
    <xf numFmtId="0" fontId="12" fillId="0" borderId="19" xfId="0" applyFont="1" applyBorder="1" applyAlignment="1">
      <alignment horizontal="center" vertical="center"/>
    </xf>
    <xf numFmtId="0" fontId="12" fillId="2" borderId="13" xfId="0" applyFont="1" applyFill="1" applyBorder="1" applyAlignment="1">
      <alignment horizontal="center"/>
    </xf>
    <xf numFmtId="0" fontId="12" fillId="3" borderId="12" xfId="0" applyFont="1" applyFill="1" applyBorder="1" applyAlignment="1">
      <alignment horizontal="center"/>
    </xf>
    <xf numFmtId="0" fontId="12" fillId="0" borderId="12" xfId="0" applyFont="1" applyBorder="1" applyAlignment="1">
      <alignment horizontal="center" vertical="center" wrapText="1"/>
    </xf>
    <xf numFmtId="0" fontId="12" fillId="0" borderId="12" xfId="0" applyFont="1" applyBorder="1" applyAlignment="1">
      <alignment horizontal="left" indent="1"/>
    </xf>
    <xf numFmtId="0" fontId="12" fillId="0" borderId="12" xfId="0" applyFont="1" applyBorder="1" applyAlignment="1">
      <alignment horizontal="left" indent="2"/>
    </xf>
    <xf numFmtId="0" fontId="12" fillId="0" borderId="12" xfId="0" applyFont="1" applyBorder="1" applyAlignment="1">
      <alignment horizontal="left"/>
    </xf>
    <xf numFmtId="0" fontId="7" fillId="0" borderId="0" xfId="0" applyFont="1"/>
    <xf numFmtId="0" fontId="2" fillId="0" borderId="0" xfId="0" applyFont="1" applyAlignment="1">
      <alignment horizontal="left"/>
    </xf>
    <xf numFmtId="0" fontId="11" fillId="0" borderId="9" xfId="0" applyFont="1" applyBorder="1" applyAlignment="1">
      <alignment horizontal="center"/>
    </xf>
    <xf numFmtId="0" fontId="11" fillId="0" borderId="13" xfId="0" applyFont="1" applyBorder="1" applyAlignment="1">
      <alignment horizontal="center"/>
    </xf>
    <xf numFmtId="0" fontId="4" fillId="0" borderId="0" xfId="0" applyFont="1" applyAlignment="1">
      <alignment horizontal="left"/>
    </xf>
    <xf numFmtId="38" fontId="0" fillId="0" borderId="0" xfId="4" applyNumberFormat="1" applyFont="1"/>
    <xf numFmtId="0" fontId="0" fillId="0" borderId="7" xfId="0" applyBorder="1"/>
    <xf numFmtId="37" fontId="21" fillId="0" borderId="35" xfId="0" applyNumberFormat="1" applyFont="1" applyBorder="1" applyAlignment="1" applyProtection="1">
      <alignment horizontal="center"/>
    </xf>
    <xf numFmtId="37" fontId="21" fillId="0" borderId="36" xfId="0" applyNumberFormat="1" applyFont="1" applyBorder="1" applyAlignment="1" applyProtection="1">
      <alignment horizontal="center"/>
    </xf>
    <xf numFmtId="0" fontId="0" fillId="0" borderId="39" xfId="0" applyNumberFormat="1" applyFont="1" applyBorder="1" applyAlignment="1" applyProtection="1">
      <alignment horizontal="center"/>
    </xf>
    <xf numFmtId="0" fontId="0" fillId="0" borderId="40" xfId="0" applyNumberFormat="1" applyFont="1" applyBorder="1" applyAlignment="1" applyProtection="1">
      <alignment horizontal="center"/>
    </xf>
    <xf numFmtId="37" fontId="0" fillId="0" borderId="0" xfId="0" applyNumberFormat="1"/>
    <xf numFmtId="38" fontId="0" fillId="0" borderId="0" xfId="0" applyNumberFormat="1"/>
    <xf numFmtId="38" fontId="0" fillId="4" borderId="6" xfId="4" applyNumberFormat="1" applyFont="1" applyFill="1" applyBorder="1"/>
    <xf numFmtId="38" fontId="0" fillId="4" borderId="7" xfId="0" applyNumberFormat="1" applyFill="1" applyBorder="1"/>
    <xf numFmtId="38" fontId="0" fillId="4" borderId="31" xfId="0" applyNumberFormat="1" applyFill="1" applyBorder="1"/>
    <xf numFmtId="38" fontId="0" fillId="4" borderId="55" xfId="4" applyNumberFormat="1" applyFont="1" applyFill="1" applyBorder="1"/>
    <xf numFmtId="38" fontId="0" fillId="4" borderId="56" xfId="0" applyNumberFormat="1" applyFill="1" applyBorder="1"/>
    <xf numFmtId="38" fontId="0" fillId="4" borderId="57" xfId="0" applyNumberFormat="1" applyFill="1" applyBorder="1"/>
    <xf numFmtId="38" fontId="22" fillId="0" borderId="56" xfId="0" applyNumberFormat="1" applyFont="1" applyFill="1" applyBorder="1" applyAlignment="1">
      <alignment horizontal="right"/>
    </xf>
    <xf numFmtId="38" fontId="22" fillId="0" borderId="69" xfId="0" applyNumberFormat="1" applyFont="1" applyFill="1" applyBorder="1" applyAlignment="1">
      <alignment horizontal="right"/>
    </xf>
    <xf numFmtId="38" fontId="22" fillId="0" borderId="57" xfId="0" applyNumberFormat="1" applyFont="1" applyFill="1" applyBorder="1" applyAlignment="1">
      <alignment horizontal="right"/>
    </xf>
    <xf numFmtId="38" fontId="21" fillId="0" borderId="72" xfId="0" applyNumberFormat="1" applyFont="1" applyBorder="1" applyAlignment="1">
      <alignment horizontal="center"/>
    </xf>
    <xf numFmtId="38" fontId="21" fillId="0" borderId="71" xfId="0" applyNumberFormat="1" applyFont="1" applyBorder="1" applyAlignment="1">
      <alignment horizontal="center"/>
    </xf>
    <xf numFmtId="38" fontId="0" fillId="0" borderId="33" xfId="0" applyNumberFormat="1" applyBorder="1" applyAlignment="1">
      <alignment horizontal="center"/>
    </xf>
    <xf numFmtId="0" fontId="13" fillId="0" borderId="73" xfId="0" applyNumberFormat="1" applyFont="1" applyBorder="1" applyAlignment="1" applyProtection="1">
      <alignment horizontal="center"/>
    </xf>
    <xf numFmtId="0" fontId="13" fillId="0" borderId="74" xfId="0" applyNumberFormat="1" applyFont="1" applyBorder="1" applyAlignment="1" applyProtection="1">
      <alignment horizontal="center"/>
    </xf>
    <xf numFmtId="49" fontId="21" fillId="0" borderId="15" xfId="0" applyNumberFormat="1" applyFont="1" applyBorder="1" applyAlignment="1">
      <alignment horizontal="center"/>
    </xf>
    <xf numFmtId="49" fontId="21" fillId="0" borderId="47" xfId="0" applyNumberFormat="1" applyFont="1" applyBorder="1" applyAlignment="1">
      <alignment horizontal="center"/>
    </xf>
    <xf numFmtId="49" fontId="21" fillId="0" borderId="11" xfId="0" applyNumberFormat="1" applyFont="1" applyBorder="1" applyAlignment="1">
      <alignment horizontal="center"/>
    </xf>
    <xf numFmtId="49" fontId="21" fillId="0" borderId="28" xfId="0" applyNumberFormat="1" applyFont="1" applyBorder="1" applyAlignment="1">
      <alignment horizontal="center"/>
    </xf>
    <xf numFmtId="49" fontId="21" fillId="0" borderId="18" xfId="0" applyNumberFormat="1" applyFont="1" applyBorder="1" applyAlignment="1">
      <alignment horizontal="center"/>
    </xf>
    <xf numFmtId="49" fontId="21" fillId="0" borderId="75" xfId="0" applyNumberFormat="1" applyFont="1" applyBorder="1" applyAlignment="1">
      <alignment horizontal="center"/>
    </xf>
    <xf numFmtId="0" fontId="21" fillId="0" borderId="76" xfId="0" applyFont="1" applyFill="1" applyBorder="1" applyAlignment="1">
      <alignment horizontal="center"/>
    </xf>
    <xf numFmtId="0" fontId="0" fillId="0" borderId="29" xfId="0" applyBorder="1"/>
    <xf numFmtId="0" fontId="21" fillId="0" borderId="77" xfId="0" applyFont="1" applyFill="1" applyBorder="1"/>
    <xf numFmtId="0" fontId="21" fillId="0" borderId="78" xfId="0" applyFont="1" applyFill="1" applyBorder="1"/>
    <xf numFmtId="0" fontId="21" fillId="0" borderId="79" xfId="0" applyFont="1" applyFill="1" applyBorder="1"/>
    <xf numFmtId="0" fontId="22" fillId="0" borderId="80" xfId="0" applyFont="1" applyFill="1" applyBorder="1"/>
    <xf numFmtId="0" fontId="22" fillId="0" borderId="0" xfId="0" applyFont="1"/>
    <xf numFmtId="0" fontId="11" fillId="0" borderId="0" xfId="0" applyFont="1" applyAlignment="1">
      <alignment horizontal="center"/>
    </xf>
    <xf numFmtId="0" fontId="23" fillId="0" borderId="0" xfId="0" applyFont="1" applyAlignment="1">
      <alignment horizontal="left"/>
    </xf>
    <xf numFmtId="0" fontId="8" fillId="0" borderId="0" xfId="0" applyFont="1" applyAlignment="1">
      <alignment horizontal="left"/>
    </xf>
    <xf numFmtId="0" fontId="9" fillId="0" borderId="0" xfId="0" applyFont="1"/>
    <xf numFmtId="0" fontId="9" fillId="0" borderId="0" xfId="0" applyFont="1" applyAlignment="1">
      <alignment horizontal="center"/>
    </xf>
    <xf numFmtId="0" fontId="24" fillId="0" borderId="0" xfId="0" applyFont="1" applyAlignment="1">
      <alignment horizontal="center"/>
    </xf>
    <xf numFmtId="0" fontId="12" fillId="2" borderId="12" xfId="0" applyFont="1" applyFill="1" applyBorder="1"/>
    <xf numFmtId="0" fontId="11" fillId="0" borderId="12" xfId="0" applyFont="1" applyBorder="1"/>
    <xf numFmtId="0" fontId="11" fillId="0" borderId="12" xfId="0" applyFont="1" applyBorder="1" applyAlignment="1">
      <alignment horizontal="left" readingOrder="1"/>
    </xf>
    <xf numFmtId="0" fontId="9" fillId="0" borderId="12" xfId="0" applyFont="1" applyBorder="1" applyAlignment="1">
      <alignment horizontal="left"/>
    </xf>
    <xf numFmtId="0" fontId="10" fillId="0" borderId="12" xfId="0" applyFont="1" applyBorder="1" applyAlignment="1">
      <alignment horizontal="center"/>
    </xf>
    <xf numFmtId="0" fontId="11" fillId="0" borderId="2" xfId="0" applyFont="1" applyBorder="1"/>
    <xf numFmtId="0" fontId="15" fillId="0" borderId="19" xfId="0" applyFont="1" applyBorder="1" applyAlignment="1">
      <alignment horizontal="center"/>
    </xf>
    <xf numFmtId="0" fontId="15" fillId="0" borderId="20" xfId="0" applyFont="1" applyBorder="1" applyAlignment="1">
      <alignment horizontal="center"/>
    </xf>
    <xf numFmtId="0" fontId="10" fillId="0" borderId="20" xfId="0" applyFont="1" applyBorder="1"/>
    <xf numFmtId="0" fontId="15" fillId="0" borderId="82" xfId="0" applyFont="1" applyBorder="1" applyAlignment="1">
      <alignment horizontal="center"/>
    </xf>
    <xf numFmtId="0" fontId="12" fillId="0" borderId="26" xfId="0" applyFont="1" applyBorder="1"/>
    <xf numFmtId="0" fontId="12" fillId="0" borderId="26" xfId="0" applyFont="1" applyBorder="1" applyAlignment="1">
      <alignment horizontal="center" vertical="center"/>
    </xf>
    <xf numFmtId="0" fontId="10" fillId="0" borderId="0" xfId="0" applyFont="1" applyBorder="1"/>
    <xf numFmtId="0" fontId="11" fillId="0" borderId="0" xfId="6" applyFont="1" applyAlignment="1">
      <alignment horizontal="center"/>
    </xf>
    <xf numFmtId="0" fontId="8" fillId="0" borderId="0" xfId="6" applyFont="1"/>
    <xf numFmtId="0" fontId="9" fillId="0" borderId="0" xfId="6" applyFont="1"/>
    <xf numFmtId="0" fontId="23" fillId="0" borderId="0" xfId="6" applyFont="1"/>
    <xf numFmtId="0" fontId="17" fillId="0" borderId="0" xfId="7"/>
    <xf numFmtId="0" fontId="11" fillId="0" borderId="1" xfId="6" applyFont="1" applyBorder="1" applyAlignment="1">
      <alignment horizontal="center"/>
    </xf>
    <xf numFmtId="0" fontId="8" fillId="0" borderId="1" xfId="6" applyFont="1" applyBorder="1"/>
    <xf numFmtId="0" fontId="9" fillId="0" borderId="1" xfId="6" applyFont="1" applyBorder="1" applyAlignment="1">
      <alignment horizontal="center" vertical="top"/>
    </xf>
    <xf numFmtId="0" fontId="12" fillId="0" borderId="2" xfId="6" applyFont="1" applyBorder="1" applyAlignment="1">
      <alignment horizontal="center"/>
    </xf>
    <xf numFmtId="0" fontId="12" fillId="0" borderId="9" xfId="6" applyFont="1" applyBorder="1" applyAlignment="1">
      <alignment horizontal="center"/>
    </xf>
    <xf numFmtId="0" fontId="12" fillId="0" borderId="13" xfId="6" applyFont="1" applyBorder="1" applyAlignment="1">
      <alignment horizontal="center" vertical="top"/>
    </xf>
    <xf numFmtId="0" fontId="11" fillId="2" borderId="12" xfId="6" applyFont="1" applyFill="1" applyBorder="1" applyAlignment="1">
      <alignment horizontal="center"/>
    </xf>
    <xf numFmtId="0" fontId="11" fillId="0" borderId="12" xfId="6" applyFont="1" applyBorder="1" applyAlignment="1">
      <alignment horizontal="center"/>
    </xf>
    <xf numFmtId="0" fontId="15" fillId="0" borderId="12" xfId="6" applyFont="1" applyBorder="1" applyAlignment="1">
      <alignment horizontal="center"/>
    </xf>
    <xf numFmtId="3" fontId="15" fillId="0" borderId="12" xfId="6" applyNumberFormat="1" applyFont="1" applyBorder="1" applyAlignment="1">
      <alignment horizontal="center" vertical="center"/>
    </xf>
    <xf numFmtId="0" fontId="15" fillId="0" borderId="12" xfId="6" applyFont="1" applyBorder="1" applyAlignment="1">
      <alignment horizontal="left" vertical="center"/>
    </xf>
    <xf numFmtId="3" fontId="11" fillId="2" borderId="12" xfId="6" applyNumberFormat="1" applyFont="1" applyFill="1" applyBorder="1" applyAlignment="1">
      <alignment horizontal="center"/>
    </xf>
    <xf numFmtId="0" fontId="15" fillId="0" borderId="12" xfId="6" applyFont="1" applyBorder="1" applyAlignment="1">
      <alignment horizontal="left"/>
    </xf>
    <xf numFmtId="0" fontId="11" fillId="0" borderId="12" xfId="6" applyFont="1" applyBorder="1" applyAlignment="1">
      <alignment horizontal="left"/>
    </xf>
    <xf numFmtId="0" fontId="15" fillId="0" borderId="12" xfId="6" applyFont="1" applyBorder="1" applyAlignment="1">
      <alignment horizontal="center" vertical="center"/>
    </xf>
    <xf numFmtId="0" fontId="15" fillId="2" borderId="12" xfId="6" applyFont="1" applyFill="1" applyBorder="1" applyAlignment="1">
      <alignment horizontal="center" vertical="center"/>
    </xf>
    <xf numFmtId="0" fontId="11" fillId="0" borderId="12" xfId="6" applyFont="1" applyBorder="1" applyAlignment="1">
      <alignment horizontal="center" vertical="center"/>
    </xf>
    <xf numFmtId="0" fontId="11" fillId="3" borderId="12" xfId="6" applyFont="1" applyFill="1" applyBorder="1" applyAlignment="1">
      <alignment horizontal="center"/>
    </xf>
    <xf numFmtId="0" fontId="11" fillId="0" borderId="12" xfId="3" applyFont="1" applyBorder="1" applyAlignment="1">
      <alignment horizontal="left"/>
    </xf>
    <xf numFmtId="0" fontId="15" fillId="0" borderId="12" xfId="6" applyFont="1" applyBorder="1"/>
    <xf numFmtId="0" fontId="10" fillId="0" borderId="12" xfId="6" applyFont="1" applyBorder="1"/>
    <xf numFmtId="0" fontId="11" fillId="0" borderId="12" xfId="6" applyFont="1" applyBorder="1"/>
    <xf numFmtId="0" fontId="11" fillId="0" borderId="2" xfId="6" applyFont="1" applyBorder="1" applyAlignment="1">
      <alignment horizontal="center"/>
    </xf>
    <xf numFmtId="0" fontId="15" fillId="0" borderId="20" xfId="6" applyFont="1" applyBorder="1" applyAlignment="1">
      <alignment horizontal="center" vertical="center"/>
    </xf>
    <xf numFmtId="0" fontId="10" fillId="0" borderId="20" xfId="6" applyFont="1" applyBorder="1" applyAlignment="1">
      <alignment horizontal="left" vertical="center"/>
    </xf>
    <xf numFmtId="0" fontId="0" fillId="0" borderId="1" xfId="0" applyBorder="1" applyAlignment="1"/>
    <xf numFmtId="0" fontId="25" fillId="0" borderId="0" xfId="6" applyFont="1" applyAlignment="1">
      <alignment horizontal="center"/>
    </xf>
    <xf numFmtId="0" fontId="23" fillId="0" borderId="0" xfId="6" applyFont="1" applyAlignment="1">
      <alignment horizontal="center"/>
    </xf>
    <xf numFmtId="0" fontId="10" fillId="0" borderId="0" xfId="6" applyFont="1" applyAlignment="1">
      <alignment horizontal="center"/>
    </xf>
    <xf numFmtId="0" fontId="30" fillId="0" borderId="0" xfId="0" applyFont="1"/>
    <xf numFmtId="0" fontId="34" fillId="0" borderId="0" xfId="0" applyFont="1" applyAlignment="1">
      <alignment horizontal="centerContinuous"/>
    </xf>
    <xf numFmtId="0" fontId="0" fillId="0" borderId="0" xfId="0" applyAlignment="1">
      <alignment horizontal="centerContinuous"/>
    </xf>
    <xf numFmtId="0" fontId="32" fillId="0" borderId="0" xfId="0" applyFont="1" applyAlignment="1">
      <alignment horizontal="center"/>
    </xf>
    <xf numFmtId="0" fontId="0" fillId="0" borderId="0" xfId="0" applyBorder="1"/>
    <xf numFmtId="0" fontId="0" fillId="0" borderId="27" xfId="0" applyBorder="1"/>
    <xf numFmtId="0" fontId="34" fillId="0" borderId="0" xfId="0" applyFont="1"/>
    <xf numFmtId="0" fontId="13" fillId="0" borderId="0" xfId="0" applyFont="1" applyBorder="1"/>
    <xf numFmtId="0" fontId="34" fillId="0" borderId="0" xfId="0" applyFont="1" applyBorder="1" applyAlignment="1">
      <alignment horizontal="centerContinuous"/>
    </xf>
    <xf numFmtId="0" fontId="34" fillId="0" borderId="0" xfId="0" applyFont="1" applyBorder="1"/>
    <xf numFmtId="0" fontId="3" fillId="0" borderId="0" xfId="0" applyFont="1" applyAlignment="1">
      <alignment vertical="top"/>
    </xf>
    <xf numFmtId="0" fontId="13" fillId="0" borderId="0" xfId="0" applyFont="1" applyAlignment="1">
      <alignment horizontal="centerContinuous" vertical="top"/>
    </xf>
    <xf numFmtId="0" fontId="3" fillId="0" borderId="0" xfId="0" applyFont="1" applyAlignment="1">
      <alignment horizontal="centerContinuous" vertical="top"/>
    </xf>
    <xf numFmtId="0" fontId="13" fillId="0" borderId="0" xfId="0" applyFont="1" applyAlignment="1">
      <alignment horizontal="left"/>
    </xf>
    <xf numFmtId="0" fontId="13" fillId="0" borderId="0" xfId="0" applyFont="1" applyBorder="1" applyAlignment="1">
      <alignment horizontal="centerContinuous"/>
    </xf>
    <xf numFmtId="0" fontId="13" fillId="0" borderId="0" xfId="0" applyFont="1"/>
    <xf numFmtId="0" fontId="2" fillId="0" borderId="0" xfId="0" applyFont="1"/>
    <xf numFmtId="49" fontId="4" fillId="0" borderId="0" xfId="0" applyNumberFormat="1" applyFont="1" applyAlignment="1">
      <alignment horizontal="centerContinuous"/>
    </xf>
    <xf numFmtId="49" fontId="2" fillId="0" borderId="0" xfId="0" applyNumberFormat="1" applyFont="1" applyAlignment="1">
      <alignment horizontal="centerContinuous"/>
    </xf>
    <xf numFmtId="0" fontId="7" fillId="0" borderId="0" xfId="0" applyFont="1" applyAlignment="1">
      <alignment vertical="top"/>
    </xf>
    <xf numFmtId="0" fontId="7" fillId="0" borderId="7" xfId="0" applyFont="1" applyBorder="1" applyAlignment="1">
      <alignment horizontal="centerContinuous" vertical="top"/>
    </xf>
    <xf numFmtId="0" fontId="7" fillId="0" borderId="7" xfId="0" applyFont="1" applyBorder="1" applyAlignment="1">
      <alignment vertical="top"/>
    </xf>
    <xf numFmtId="0" fontId="2" fillId="0" borderId="0" xfId="0" applyFont="1" applyBorder="1" applyAlignment="1">
      <alignment horizontal="centerContinuous"/>
    </xf>
    <xf numFmtId="0" fontId="2" fillId="0" borderId="0" xfId="0" applyFont="1" applyBorder="1"/>
    <xf numFmtId="0" fontId="7" fillId="0" borderId="27" xfId="0" applyFont="1" applyBorder="1" applyAlignment="1">
      <alignment horizontal="centerContinuous" vertical="top"/>
    </xf>
    <xf numFmtId="0" fontId="7" fillId="0" borderId="27" xfId="0" applyFont="1" applyBorder="1" applyAlignment="1">
      <alignment vertical="top"/>
    </xf>
    <xf numFmtId="0" fontId="7" fillId="0" borderId="83" xfId="0" applyFont="1" applyBorder="1" applyAlignment="1">
      <alignment horizontal="centerContinuous" vertical="top"/>
    </xf>
    <xf numFmtId="0" fontId="7" fillId="0" borderId="0" xfId="0" applyFont="1" applyBorder="1" applyAlignment="1">
      <alignment horizontal="centerContinuous" vertical="top"/>
    </xf>
    <xf numFmtId="0" fontId="7" fillId="0" borderId="0" xfId="0" applyFont="1" applyBorder="1" applyAlignment="1">
      <alignment vertical="top"/>
    </xf>
    <xf numFmtId="0" fontId="7" fillId="0" borderId="0" xfId="0" applyFont="1" applyBorder="1" applyAlignment="1">
      <alignment horizontal="center" vertical="top"/>
    </xf>
    <xf numFmtId="0" fontId="7" fillId="0" borderId="0" xfId="0" applyFont="1" applyAlignment="1"/>
    <xf numFmtId="0" fontId="34" fillId="0" borderId="0" xfId="0" applyFont="1" applyBorder="1" applyAlignment="1"/>
    <xf numFmtId="0" fontId="34" fillId="0" borderId="0" xfId="0" applyFont="1" applyBorder="1" applyAlignment="1">
      <alignment horizontal="left" indent="1"/>
    </xf>
    <xf numFmtId="0" fontId="7" fillId="0" borderId="0" xfId="0" applyFont="1" applyBorder="1" applyAlignment="1">
      <alignment horizontal="centerContinuous"/>
    </xf>
    <xf numFmtId="0" fontId="7" fillId="0" borderId="0" xfId="0" applyFont="1" applyBorder="1" applyAlignment="1"/>
    <xf numFmtId="0" fontId="7" fillId="0" borderId="0" xfId="0" applyFont="1" applyBorder="1" applyAlignment="1">
      <alignment horizontal="center"/>
    </xf>
    <xf numFmtId="0" fontId="34" fillId="0" borderId="27" xfId="0" applyFont="1" applyBorder="1"/>
    <xf numFmtId="0" fontId="34" fillId="0" borderId="27" xfId="0" applyFont="1" applyBorder="1" applyAlignment="1">
      <alignment horizontal="left" vertical="top" indent="3"/>
    </xf>
    <xf numFmtId="0" fontId="7" fillId="0" borderId="27" xfId="0" applyFont="1" applyBorder="1" applyAlignment="1">
      <alignment horizontal="center" vertical="top"/>
    </xf>
    <xf numFmtId="0" fontId="2" fillId="0" borderId="0" xfId="0" applyFont="1" applyAlignment="1">
      <alignment horizontal="centerContinuous"/>
    </xf>
    <xf numFmtId="166" fontId="13" fillId="0" borderId="0" xfId="0" applyNumberFormat="1" applyFont="1"/>
    <xf numFmtId="165" fontId="34" fillId="0" borderId="0" xfId="1" applyNumberFormat="1" applyFont="1" applyBorder="1"/>
    <xf numFmtId="0" fontId="34" fillId="0" borderId="0" xfId="0" applyFont="1" applyFill="1"/>
    <xf numFmtId="166" fontId="13" fillId="0" borderId="0" xfId="0" applyNumberFormat="1" applyFont="1" applyFill="1"/>
    <xf numFmtId="0" fontId="0" fillId="0" borderId="27" xfId="0" applyBorder="1" applyAlignment="1">
      <alignment horizontal="right"/>
    </xf>
    <xf numFmtId="0" fontId="34" fillId="0" borderId="0" xfId="0" applyFont="1" applyAlignment="1">
      <alignment horizontal="right"/>
    </xf>
    <xf numFmtId="165" fontId="34" fillId="0" borderId="11" xfId="1" quotePrefix="1" applyNumberFormat="1" applyFont="1" applyBorder="1" applyAlignment="1">
      <alignment horizontal="right"/>
    </xf>
    <xf numFmtId="0" fontId="0" fillId="0" borderId="0" xfId="0" applyAlignment="1">
      <alignment horizontal="centerContinuous" vertical="top"/>
    </xf>
    <xf numFmtId="0" fontId="34" fillId="0" borderId="0" xfId="0" applyFont="1" applyAlignment="1">
      <alignment horizontal="left"/>
    </xf>
    <xf numFmtId="0" fontId="13" fillId="0" borderId="6" xfId="0" applyFont="1" applyBorder="1" applyAlignment="1">
      <alignment horizontal="centerContinuous"/>
    </xf>
    <xf numFmtId="0" fontId="13" fillId="0" borderId="0" xfId="0" applyFont="1" applyAlignment="1">
      <alignment vertical="center"/>
    </xf>
    <xf numFmtId="0" fontId="13" fillId="0" borderId="14" xfId="0" applyFont="1" applyBorder="1" applyAlignment="1">
      <alignment horizontal="centerContinuous" vertical="center"/>
    </xf>
    <xf numFmtId="0" fontId="6" fillId="0" borderId="0" xfId="0" applyFont="1"/>
    <xf numFmtId="49" fontId="6" fillId="0" borderId="12" xfId="0" applyNumberFormat="1" applyFont="1" applyBorder="1" applyAlignment="1">
      <alignment horizontal="centerContinuous"/>
    </xf>
    <xf numFmtId="49" fontId="6" fillId="0" borderId="84" xfId="0" applyNumberFormat="1" applyFont="1" applyBorder="1" applyAlignment="1">
      <alignment horizontal="center"/>
    </xf>
    <xf numFmtId="49" fontId="6" fillId="0" borderId="83" xfId="0" applyNumberFormat="1" applyFont="1" applyBorder="1" applyAlignment="1">
      <alignment horizontal="center"/>
    </xf>
    <xf numFmtId="49" fontId="6" fillId="0" borderId="83" xfId="0" applyNumberFormat="1" applyFont="1" applyBorder="1" applyAlignment="1">
      <alignment horizontal="centerContinuous"/>
    </xf>
    <xf numFmtId="0" fontId="6" fillId="0" borderId="83" xfId="0" applyFont="1" applyBorder="1" applyAlignment="1">
      <alignment horizontal="center"/>
    </xf>
    <xf numFmtId="0" fontId="2" fillId="0" borderId="10" xfId="0" applyFont="1" applyBorder="1" applyAlignment="1">
      <alignment horizontal="left"/>
    </xf>
    <xf numFmtId="0" fontId="6" fillId="0" borderId="0" xfId="0" applyFont="1" applyBorder="1" applyAlignment="1">
      <alignment horizontal="center"/>
    </xf>
    <xf numFmtId="0" fontId="6" fillId="0" borderId="0" xfId="0" applyFont="1" applyBorder="1" applyAlignment="1">
      <alignment horizontal="centerContinuous"/>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3" xfId="0" applyFont="1" applyBorder="1" applyAlignment="1">
      <alignment horizontal="centerContinuous"/>
    </xf>
    <xf numFmtId="0" fontId="13" fillId="0" borderId="6" xfId="0" applyFont="1" applyBorder="1" applyAlignment="1">
      <alignment horizontal="center"/>
    </xf>
    <xf numFmtId="0" fontId="13" fillId="0" borderId="0" xfId="0" applyFont="1" applyBorder="1" applyAlignment="1">
      <alignment horizontal="center"/>
    </xf>
    <xf numFmtId="0" fontId="4" fillId="0" borderId="0" xfId="0" applyFont="1" applyAlignment="1"/>
    <xf numFmtId="49" fontId="4" fillId="0" borderId="0" xfId="0" applyNumberFormat="1" applyFont="1" applyBorder="1" applyAlignment="1"/>
    <xf numFmtId="49" fontId="40" fillId="0" borderId="0" xfId="0" applyNumberFormat="1" applyFont="1" applyBorder="1"/>
    <xf numFmtId="0" fontId="4" fillId="0" borderId="27" xfId="0" applyFont="1" applyBorder="1"/>
    <xf numFmtId="0" fontId="13" fillId="0" borderId="27" xfId="0" applyFont="1" applyBorder="1" applyAlignment="1">
      <alignment horizontal="center"/>
    </xf>
    <xf numFmtId="0" fontId="6" fillId="0" borderId="27" xfId="0" applyFont="1" applyBorder="1" applyAlignment="1">
      <alignment horizontal="center"/>
    </xf>
    <xf numFmtId="0" fontId="6" fillId="0" borderId="27" xfId="0" applyFont="1" applyBorder="1" applyAlignment="1">
      <alignment horizontal="centerContinuous"/>
    </xf>
    <xf numFmtId="0" fontId="7" fillId="0" borderId="0" xfId="0" applyFont="1" applyAlignment="1">
      <alignment vertical="center"/>
    </xf>
    <xf numFmtId="0" fontId="4" fillId="0" borderId="0" xfId="0" applyFont="1" applyAlignment="1">
      <alignment horizontal="left" indent="3"/>
    </xf>
    <xf numFmtId="0" fontId="0" fillId="0" borderId="0" xfId="0" applyBorder="1" applyAlignment="1">
      <alignment horizontal="left"/>
    </xf>
    <xf numFmtId="0" fontId="13" fillId="0" borderId="0" xfId="0" applyFont="1" applyBorder="1" applyAlignment="1">
      <alignment horizontal="left"/>
    </xf>
    <xf numFmtId="0" fontId="34" fillId="0" borderId="0" xfId="0" applyFont="1" applyBorder="1" applyAlignment="1">
      <alignment horizontal="center"/>
    </xf>
    <xf numFmtId="0" fontId="32" fillId="0" borderId="27" xfId="0" applyFont="1" applyBorder="1" applyAlignment="1">
      <alignment horizontal="center"/>
    </xf>
    <xf numFmtId="0" fontId="0" fillId="0" borderId="27" xfId="0" quotePrefix="1" applyBorder="1" applyAlignment="1">
      <alignment vertical="center"/>
    </xf>
    <xf numFmtId="0" fontId="0" fillId="0" borderId="27" xfId="0" applyBorder="1" applyAlignment="1"/>
    <xf numFmtId="169" fontId="0" fillId="0" borderId="0" xfId="2" applyNumberFormat="1" applyFont="1"/>
    <xf numFmtId="169" fontId="0" fillId="0" borderId="0" xfId="2" applyNumberFormat="1" applyFont="1" applyAlignment="1">
      <alignment horizontal="left"/>
    </xf>
    <xf numFmtId="0" fontId="42" fillId="0" borderId="0" xfId="0" applyFont="1" applyAlignment="1">
      <alignment horizontal="center"/>
    </xf>
    <xf numFmtId="0" fontId="42" fillId="0" borderId="0" xfId="0" applyFont="1" applyBorder="1" applyAlignment="1">
      <alignment horizontal="center"/>
    </xf>
    <xf numFmtId="0" fontId="9" fillId="0" borderId="0" xfId="0" applyFont="1" applyAlignment="1"/>
    <xf numFmtId="169" fontId="9" fillId="0" borderId="12" xfId="2" applyNumberFormat="1" applyFont="1" applyBorder="1" applyAlignment="1">
      <alignment horizontal="center"/>
    </xf>
    <xf numFmtId="169" fontId="9" fillId="2" borderId="2" xfId="2" applyNumberFormat="1" applyFont="1" applyFill="1" applyBorder="1" applyAlignment="1">
      <alignment horizontal="center"/>
    </xf>
    <xf numFmtId="169" fontId="10" fillId="0" borderId="20" xfId="2" applyNumberFormat="1" applyFont="1" applyBorder="1" applyAlignment="1">
      <alignment horizontal="center"/>
    </xf>
    <xf numFmtId="0" fontId="15" fillId="0" borderId="12" xfId="0" applyFont="1" applyBorder="1" applyAlignment="1">
      <alignment horizontal="center"/>
    </xf>
    <xf numFmtId="0" fontId="15" fillId="0" borderId="12" xfId="0" applyFont="1" applyBorder="1"/>
    <xf numFmtId="169" fontId="10" fillId="0" borderId="12" xfId="2" applyNumberFormat="1" applyFont="1" applyBorder="1" applyAlignment="1">
      <alignment horizontal="center"/>
    </xf>
    <xf numFmtId="0" fontId="44" fillId="0" borderId="0" xfId="0" applyFont="1"/>
    <xf numFmtId="0" fontId="44" fillId="0" borderId="0" xfId="0" applyFont="1" applyAlignment="1">
      <alignment horizontal="left"/>
    </xf>
    <xf numFmtId="169" fontId="12" fillId="2" borderId="12" xfId="2" applyNumberFormat="1" applyFont="1" applyFill="1" applyBorder="1" applyAlignment="1">
      <alignment horizontal="center"/>
    </xf>
    <xf numFmtId="169" fontId="11" fillId="2" borderId="12" xfId="2" applyNumberFormat="1" applyFont="1" applyFill="1" applyBorder="1" applyAlignment="1">
      <alignment horizontal="center"/>
    </xf>
    <xf numFmtId="169" fontId="11" fillId="0" borderId="12" xfId="2" applyNumberFormat="1" applyFont="1" applyBorder="1" applyAlignment="1">
      <alignment horizontal="center"/>
    </xf>
    <xf numFmtId="169" fontId="11" fillId="0" borderId="2" xfId="2" applyNumberFormat="1" applyFont="1" applyBorder="1" applyAlignment="1">
      <alignment horizontal="center"/>
    </xf>
    <xf numFmtId="169" fontId="11" fillId="2" borderId="2" xfId="2" applyNumberFormat="1" applyFont="1" applyFill="1" applyBorder="1" applyAlignment="1">
      <alignment horizontal="center"/>
    </xf>
    <xf numFmtId="169" fontId="10" fillId="0" borderId="20" xfId="2" applyNumberFormat="1" applyFont="1" applyBorder="1" applyAlignment="1">
      <alignment horizontal="center" vertical="center"/>
    </xf>
    <xf numFmtId="169" fontId="11" fillId="2" borderId="13" xfId="2" applyNumberFormat="1" applyFont="1" applyFill="1" applyBorder="1" applyAlignment="1">
      <alignment horizontal="center"/>
    </xf>
    <xf numFmtId="169" fontId="11" fillId="3" borderId="12" xfId="2" applyNumberFormat="1" applyFont="1" applyFill="1" applyBorder="1" applyAlignment="1">
      <alignment horizontal="center"/>
    </xf>
    <xf numFmtId="169" fontId="12" fillId="0" borderId="12" xfId="2" applyNumberFormat="1" applyFont="1" applyBorder="1" applyAlignment="1">
      <alignment horizontal="center" vertical="center" wrapText="1"/>
    </xf>
    <xf numFmtId="169" fontId="12" fillId="0" borderId="12" xfId="2" applyNumberFormat="1" applyFont="1" applyBorder="1" applyAlignment="1">
      <alignment horizontal="left" indent="1"/>
    </xf>
    <xf numFmtId="169" fontId="12" fillId="0" borderId="12" xfId="2" applyNumberFormat="1" applyFont="1" applyBorder="1" applyAlignment="1">
      <alignment horizontal="left" indent="2"/>
    </xf>
    <xf numFmtId="169" fontId="12" fillId="0" borderId="12" xfId="2" applyNumberFormat="1" applyFont="1" applyBorder="1" applyAlignment="1">
      <alignment horizontal="left"/>
    </xf>
    <xf numFmtId="169" fontId="9" fillId="0" borderId="0" xfId="2" applyNumberFormat="1" applyFont="1"/>
    <xf numFmtId="0" fontId="12" fillId="2" borderId="12" xfId="2" applyNumberFormat="1" applyFont="1" applyFill="1" applyBorder="1" applyAlignment="1">
      <alignment horizontal="center"/>
    </xf>
    <xf numFmtId="0" fontId="12" fillId="0" borderId="12" xfId="2" applyNumberFormat="1" applyFont="1" applyBorder="1" applyAlignment="1">
      <alignment horizontal="center"/>
    </xf>
    <xf numFmtId="0" fontId="12" fillId="0" borderId="2" xfId="2" applyNumberFormat="1" applyFont="1" applyBorder="1" applyAlignment="1">
      <alignment horizontal="center"/>
    </xf>
    <xf numFmtId="0" fontId="12" fillId="0" borderId="19" xfId="2" applyNumberFormat="1" applyFont="1" applyBorder="1" applyAlignment="1">
      <alignment horizontal="center" vertical="center"/>
    </xf>
    <xf numFmtId="0" fontId="12" fillId="2" borderId="13" xfId="2" applyNumberFormat="1" applyFont="1" applyFill="1" applyBorder="1" applyAlignment="1">
      <alignment horizontal="center"/>
    </xf>
    <xf numFmtId="0" fontId="12" fillId="3" borderId="12" xfId="2" applyNumberFormat="1" applyFont="1" applyFill="1" applyBorder="1" applyAlignment="1">
      <alignment horizontal="center"/>
    </xf>
    <xf numFmtId="0" fontId="0" fillId="0" borderId="0" xfId="0" applyNumberFormat="1"/>
    <xf numFmtId="1" fontId="0" fillId="0" borderId="0" xfId="0" applyNumberFormat="1"/>
    <xf numFmtId="1" fontId="12" fillId="2" borderId="12" xfId="2" applyNumberFormat="1" applyFont="1" applyFill="1" applyBorder="1" applyAlignment="1">
      <alignment horizontal="center"/>
    </xf>
    <xf numFmtId="1" fontId="12" fillId="0" borderId="12" xfId="2" applyNumberFormat="1" applyFont="1" applyBorder="1" applyAlignment="1">
      <alignment horizontal="center"/>
    </xf>
    <xf numFmtId="1" fontId="12" fillId="0" borderId="2" xfId="2" applyNumberFormat="1" applyFont="1" applyBorder="1" applyAlignment="1">
      <alignment horizontal="center"/>
    </xf>
    <xf numFmtId="1" fontId="12" fillId="0" borderId="19" xfId="2" applyNumberFormat="1" applyFont="1" applyBorder="1" applyAlignment="1">
      <alignment horizontal="center" vertical="center"/>
    </xf>
    <xf numFmtId="1" fontId="12" fillId="2" borderId="13" xfId="2" applyNumberFormat="1" applyFont="1" applyFill="1" applyBorder="1" applyAlignment="1">
      <alignment horizontal="center"/>
    </xf>
    <xf numFmtId="1" fontId="12" fillId="3" borderId="12" xfId="2" applyNumberFormat="1" applyFont="1" applyFill="1" applyBorder="1" applyAlignment="1">
      <alignment horizontal="center"/>
    </xf>
    <xf numFmtId="169" fontId="16" fillId="0" borderId="0" xfId="2" applyNumberFormat="1" applyFont="1" applyBorder="1" applyAlignment="1">
      <alignment horizontal="left" vertical="center" wrapText="1"/>
    </xf>
    <xf numFmtId="169" fontId="3" fillId="0" borderId="0" xfId="2" applyNumberFormat="1" applyFont="1"/>
    <xf numFmtId="169" fontId="7" fillId="0" borderId="0" xfId="2" applyNumberFormat="1" applyFont="1"/>
    <xf numFmtId="169" fontId="44" fillId="0" borderId="0" xfId="2" applyNumberFormat="1" applyFont="1" applyBorder="1" applyAlignment="1">
      <alignment horizontal="left" vertical="center" wrapText="1"/>
    </xf>
    <xf numFmtId="169" fontId="0" fillId="0" borderId="8" xfId="2" applyNumberFormat="1" applyFont="1" applyFill="1" applyBorder="1" applyAlignment="1">
      <alignment horizontal="right"/>
    </xf>
    <xf numFmtId="169" fontId="0" fillId="0" borderId="12" xfId="2" applyNumberFormat="1" applyFont="1" applyFill="1" applyBorder="1" applyAlignment="1">
      <alignment horizontal="right"/>
    </xf>
    <xf numFmtId="169" fontId="0" fillId="0" borderId="12" xfId="2" applyNumberFormat="1" applyFont="1" applyBorder="1"/>
    <xf numFmtId="169" fontId="0" fillId="0" borderId="15" xfId="2" applyNumberFormat="1" applyFont="1" applyFill="1" applyBorder="1" applyAlignment="1">
      <alignment horizontal="right"/>
    </xf>
    <xf numFmtId="169" fontId="0" fillId="0" borderId="49" xfId="2" applyNumberFormat="1" applyFont="1" applyFill="1" applyBorder="1" applyAlignment="1">
      <alignment horizontal="right"/>
    </xf>
    <xf numFmtId="169" fontId="0" fillId="0" borderId="0" xfId="0" applyNumberFormat="1"/>
    <xf numFmtId="169" fontId="9" fillId="0" borderId="12" xfId="2" applyNumberFormat="1" applyFont="1" applyBorder="1" applyAlignment="1">
      <alignment horizontal="center"/>
    </xf>
    <xf numFmtId="0" fontId="45" fillId="0" borderId="27" xfId="0" applyFont="1" applyBorder="1"/>
    <xf numFmtId="169" fontId="9" fillId="2" borderId="12" xfId="2" applyNumberFormat="1" applyFont="1" applyFill="1" applyBorder="1" applyAlignment="1">
      <alignment horizontal="center"/>
    </xf>
    <xf numFmtId="169" fontId="9" fillId="0" borderId="12" xfId="2" applyNumberFormat="1" applyFont="1" applyBorder="1" applyAlignment="1">
      <alignment horizontal="center"/>
    </xf>
    <xf numFmtId="169" fontId="11" fillId="0" borderId="12" xfId="2" applyNumberFormat="1" applyFont="1" applyBorder="1"/>
    <xf numFmtId="3" fontId="0" fillId="0" borderId="0" xfId="0" applyNumberFormat="1"/>
    <xf numFmtId="169" fontId="9" fillId="0" borderId="12" xfId="2" applyNumberFormat="1" applyFont="1" applyBorder="1" applyAlignment="1">
      <alignment horizontal="center"/>
    </xf>
    <xf numFmtId="170" fontId="0" fillId="0" borderId="0" xfId="0" applyNumberFormat="1"/>
    <xf numFmtId="169" fontId="19" fillId="0" borderId="0" xfId="2" applyNumberFormat="1" applyFont="1"/>
    <xf numFmtId="169" fontId="9" fillId="0" borderId="12" xfId="2" applyNumberFormat="1" applyFont="1" applyFill="1" applyBorder="1" applyAlignment="1">
      <alignment horizontal="center"/>
    </xf>
    <xf numFmtId="0" fontId="15" fillId="0" borderId="3" xfId="6" applyFont="1" applyBorder="1" applyAlignment="1">
      <alignment horizontal="center" vertical="center"/>
    </xf>
    <xf numFmtId="3" fontId="15" fillId="0" borderId="0" xfId="6" applyNumberFormat="1" applyFont="1" applyBorder="1" applyAlignment="1">
      <alignment horizontal="center" vertical="center"/>
    </xf>
    <xf numFmtId="0" fontId="11" fillId="0" borderId="3" xfId="6" applyFont="1" applyBorder="1" applyAlignment="1">
      <alignment horizontal="center"/>
    </xf>
    <xf numFmtId="0" fontId="0" fillId="0" borderId="10" xfId="0" applyBorder="1"/>
    <xf numFmtId="169" fontId="11" fillId="0" borderId="12" xfId="2" applyNumberFormat="1" applyFont="1" applyFill="1" applyBorder="1" applyAlignment="1">
      <alignment horizontal="center"/>
    </xf>
    <xf numFmtId="169" fontId="0" fillId="0" borderId="0" xfId="2" applyNumberFormat="1" applyFont="1" applyFill="1"/>
    <xf numFmtId="169" fontId="0" fillId="0" borderId="46" xfId="2" applyNumberFormat="1" applyFont="1" applyFill="1" applyBorder="1" applyAlignment="1">
      <alignment horizontal="right"/>
    </xf>
    <xf numFmtId="169" fontId="0" fillId="0" borderId="41" xfId="2" applyNumberFormat="1" applyFont="1" applyFill="1" applyBorder="1" applyAlignment="1">
      <alignment horizontal="right"/>
    </xf>
    <xf numFmtId="169" fontId="0" fillId="0" borderId="47" xfId="2" applyNumberFormat="1" applyFont="1" applyFill="1" applyBorder="1" applyAlignment="1">
      <alignment horizontal="right"/>
    </xf>
    <xf numFmtId="169" fontId="9" fillId="0" borderId="12" xfId="2" applyNumberFormat="1" applyFont="1" applyBorder="1" applyAlignment="1">
      <alignment horizontal="center"/>
    </xf>
    <xf numFmtId="169" fontId="0" fillId="0" borderId="50" xfId="2" applyNumberFormat="1" applyFont="1" applyFill="1" applyBorder="1" applyAlignment="1">
      <alignment horizontal="right"/>
    </xf>
    <xf numFmtId="0" fontId="11" fillId="0" borderId="12" xfId="2" applyNumberFormat="1" applyFont="1" applyBorder="1" applyAlignment="1">
      <alignment horizontal="center"/>
    </xf>
    <xf numFmtId="0" fontId="11" fillId="0" borderId="20" xfId="6" applyFont="1" applyBorder="1" applyAlignment="1">
      <alignment horizontal="center" vertical="center"/>
    </xf>
    <xf numFmtId="171" fontId="19" fillId="0" borderId="0" xfId="0" applyNumberFormat="1" applyFont="1"/>
    <xf numFmtId="169" fontId="15" fillId="0" borderId="12" xfId="2" applyNumberFormat="1" applyFont="1" applyBorder="1" applyAlignment="1">
      <alignment horizontal="center"/>
    </xf>
    <xf numFmtId="169" fontId="15" fillId="3" borderId="12" xfId="2" applyNumberFormat="1" applyFont="1" applyFill="1" applyBorder="1" applyAlignment="1">
      <alignment horizontal="center"/>
    </xf>
    <xf numFmtId="169" fontId="0" fillId="0" borderId="60" xfId="2" applyNumberFormat="1" applyFont="1" applyBorder="1" applyAlignment="1">
      <alignment horizontal="right"/>
    </xf>
    <xf numFmtId="169" fontId="0" fillId="0" borderId="61" xfId="2" applyNumberFormat="1" applyFont="1" applyBorder="1" applyAlignment="1">
      <alignment horizontal="right"/>
    </xf>
    <xf numFmtId="169" fontId="0" fillId="0" borderId="12" xfId="2" applyNumberFormat="1" applyFont="1" applyBorder="1" applyAlignment="1">
      <alignment horizontal="right"/>
    </xf>
    <xf numFmtId="169" fontId="0" fillId="0" borderId="66" xfId="2" applyNumberFormat="1" applyFont="1" applyFill="1" applyBorder="1" applyAlignment="1">
      <alignment horizontal="right"/>
    </xf>
    <xf numFmtId="169" fontId="0" fillId="0" borderId="67" xfId="2" applyNumberFormat="1" applyFont="1" applyFill="1" applyBorder="1" applyAlignment="1">
      <alignment horizontal="right"/>
    </xf>
    <xf numFmtId="169" fontId="11" fillId="2" borderId="12" xfId="2" applyNumberFormat="1" applyFont="1" applyFill="1" applyBorder="1" applyAlignment="1">
      <alignment horizontal="center"/>
    </xf>
    <xf numFmtId="0" fontId="46" fillId="0" borderId="0" xfId="0" applyFont="1"/>
    <xf numFmtId="0" fontId="47" fillId="0" borderId="0" xfId="0" applyFont="1"/>
    <xf numFmtId="0" fontId="17" fillId="0" borderId="0" xfId="0" applyFont="1"/>
    <xf numFmtId="169" fontId="17" fillId="0" borderId="0" xfId="2" applyNumberFormat="1" applyFont="1"/>
    <xf numFmtId="0" fontId="48" fillId="0" borderId="0" xfId="0" applyFont="1" applyAlignment="1">
      <alignment horizontal="left"/>
    </xf>
    <xf numFmtId="0" fontId="48" fillId="0" borderId="0" xfId="0" applyFont="1"/>
    <xf numFmtId="169" fontId="48" fillId="0" borderId="0" xfId="2" applyNumberFormat="1" applyFont="1"/>
    <xf numFmtId="0" fontId="49" fillId="0" borderId="0" xfId="6" applyFont="1" applyBorder="1" applyAlignment="1">
      <alignment horizontal="left"/>
    </xf>
    <xf numFmtId="169" fontId="44" fillId="0" borderId="0" xfId="2" applyNumberFormat="1" applyFont="1"/>
    <xf numFmtId="169" fontId="46" fillId="0" borderId="0" xfId="2" applyNumberFormat="1" applyFont="1"/>
    <xf numFmtId="44" fontId="0" fillId="0" borderId="0" xfId="0" applyNumberFormat="1"/>
    <xf numFmtId="169" fontId="11" fillId="0" borderId="12" xfId="2" applyNumberFormat="1" applyFont="1" applyBorder="1" applyAlignment="1">
      <alignment horizontal="center"/>
    </xf>
    <xf numFmtId="169" fontId="10" fillId="5" borderId="20" xfId="2" applyNumberFormat="1" applyFont="1" applyFill="1" applyBorder="1" applyAlignment="1">
      <alignment horizontal="center" vertical="center"/>
    </xf>
    <xf numFmtId="169" fontId="11" fillId="5" borderId="12" xfId="2" applyNumberFormat="1" applyFont="1" applyFill="1" applyBorder="1" applyAlignment="1">
      <alignment horizontal="center"/>
    </xf>
    <xf numFmtId="169" fontId="10" fillId="5" borderId="12" xfId="2" applyNumberFormat="1" applyFont="1" applyFill="1" applyBorder="1" applyAlignment="1">
      <alignment horizontal="center"/>
    </xf>
    <xf numFmtId="169" fontId="11" fillId="0" borderId="12" xfId="2" applyNumberFormat="1" applyFont="1" applyBorder="1" applyAlignment="1">
      <alignment horizontal="center"/>
    </xf>
    <xf numFmtId="169" fontId="15" fillId="0" borderId="12" xfId="2" applyNumberFormat="1" applyFont="1" applyBorder="1" applyAlignment="1">
      <alignment horizontal="center"/>
    </xf>
    <xf numFmtId="169" fontId="11" fillId="0" borderId="12" xfId="2" applyNumberFormat="1" applyFont="1" applyBorder="1" applyAlignment="1">
      <alignment horizontal="center"/>
    </xf>
    <xf numFmtId="169" fontId="11" fillId="0" borderId="9" xfId="2" applyNumberFormat="1" applyFont="1" applyFill="1" applyBorder="1" applyAlignment="1">
      <alignment horizontal="center"/>
    </xf>
    <xf numFmtId="169" fontId="44" fillId="0" borderId="47" xfId="2" applyNumberFormat="1" applyFont="1" applyFill="1" applyBorder="1" applyAlignment="1">
      <alignment horizontal="right"/>
    </xf>
    <xf numFmtId="169" fontId="15" fillId="0" borderId="12" xfId="2" applyNumberFormat="1" applyFont="1" applyFill="1" applyBorder="1" applyAlignment="1">
      <alignment horizontal="center"/>
    </xf>
    <xf numFmtId="169" fontId="11" fillId="0" borderId="12" xfId="2" applyNumberFormat="1" applyFont="1" applyBorder="1" applyAlignment="1">
      <alignment horizontal="center"/>
    </xf>
    <xf numFmtId="169" fontId="15" fillId="0" borderId="12" xfId="2" applyNumberFormat="1" applyFont="1" applyBorder="1" applyAlignment="1">
      <alignment horizontal="center"/>
    </xf>
    <xf numFmtId="169" fontId="9" fillId="0" borderId="12" xfId="2" applyNumberFormat="1" applyFont="1" applyBorder="1" applyAlignment="1">
      <alignment horizontal="center"/>
    </xf>
    <xf numFmtId="17" fontId="0" fillId="0" borderId="0" xfId="0" applyNumberFormat="1"/>
    <xf numFmtId="6" fontId="21" fillId="0" borderId="3" xfId="5" applyNumberFormat="1" applyFont="1" applyFill="1" applyBorder="1" applyAlignment="1">
      <alignment horizontal="center"/>
    </xf>
    <xf numFmtId="6" fontId="21" fillId="0" borderId="5" xfId="5" applyNumberFormat="1" applyFont="1" applyFill="1" applyBorder="1" applyAlignment="1">
      <alignment horizontal="center"/>
    </xf>
    <xf numFmtId="6" fontId="21" fillId="0" borderId="46" xfId="5" applyNumberFormat="1" applyFont="1" applyFill="1" applyBorder="1" applyAlignment="1">
      <alignment horizontal="center"/>
    </xf>
    <xf numFmtId="6" fontId="21" fillId="0" borderId="16" xfId="5" applyNumberFormat="1" applyFont="1" applyFill="1" applyBorder="1" applyAlignment="1">
      <alignment horizontal="center"/>
    </xf>
    <xf numFmtId="6" fontId="21" fillId="0" borderId="18" xfId="5" applyNumberFormat="1" applyFont="1" applyFill="1" applyBorder="1" applyAlignment="1">
      <alignment horizontal="center"/>
    </xf>
    <xf numFmtId="6" fontId="21" fillId="0" borderId="75" xfId="5" applyNumberFormat="1" applyFont="1" applyFill="1" applyBorder="1" applyAlignment="1">
      <alignment horizontal="center"/>
    </xf>
    <xf numFmtId="0" fontId="0" fillId="0" borderId="32" xfId="0" applyBorder="1" applyAlignment="1">
      <alignment horizontal="center"/>
    </xf>
    <xf numFmtId="0" fontId="0" fillId="0" borderId="71" xfId="0" applyBorder="1" applyAlignment="1">
      <alignment horizontal="center"/>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0" fillId="0" borderId="37" xfId="0" applyBorder="1" applyAlignment="1">
      <alignment horizontal="left"/>
    </xf>
    <xf numFmtId="0" fontId="0" fillId="0" borderId="15" xfId="0" applyBorder="1" applyAlignment="1">
      <alignment horizontal="left"/>
    </xf>
    <xf numFmtId="0" fontId="0" fillId="0" borderId="30" xfId="0" applyBorder="1" applyAlignment="1">
      <alignment horizontal="left"/>
    </xf>
    <xf numFmtId="0" fontId="0" fillId="0" borderId="8" xfId="0" applyBorder="1" applyAlignment="1">
      <alignment horizontal="left"/>
    </xf>
    <xf numFmtId="0" fontId="0" fillId="0" borderId="68" xfId="0" applyBorder="1" applyAlignment="1">
      <alignment horizontal="left"/>
    </xf>
    <xf numFmtId="0" fontId="0" fillId="0" borderId="18" xfId="0" applyBorder="1" applyAlignment="1">
      <alignment horizontal="left"/>
    </xf>
    <xf numFmtId="0" fontId="0" fillId="0" borderId="22" xfId="0" applyBorder="1" applyAlignment="1">
      <alignment horizontal="center"/>
    </xf>
    <xf numFmtId="0" fontId="22" fillId="0" borderId="44" xfId="0" applyFont="1" applyBorder="1" applyAlignment="1">
      <alignment horizontal="center"/>
    </xf>
    <xf numFmtId="0" fontId="22" fillId="0" borderId="24" xfId="0" applyFont="1" applyBorder="1" applyAlignment="1">
      <alignment horizontal="center"/>
    </xf>
    <xf numFmtId="0" fontId="22" fillId="0" borderId="45" xfId="0" applyFont="1" applyBorder="1" applyAlignment="1">
      <alignment horizontal="center"/>
    </xf>
    <xf numFmtId="0" fontId="21" fillId="0" borderId="6" xfId="0" applyFont="1" applyFill="1" applyBorder="1" applyAlignment="1">
      <alignment horizontal="center"/>
    </xf>
    <xf numFmtId="0" fontId="21" fillId="0" borderId="8" xfId="0" applyFont="1" applyFill="1" applyBorder="1" applyAlignment="1">
      <alignment horizontal="center"/>
    </xf>
    <xf numFmtId="0" fontId="21" fillId="0" borderId="31" xfId="0" applyFont="1" applyFill="1" applyBorder="1" applyAlignment="1">
      <alignment horizontal="center"/>
    </xf>
    <xf numFmtId="16" fontId="21" fillId="0" borderId="14" xfId="0" applyNumberFormat="1" applyFont="1" applyFill="1" applyBorder="1" applyAlignment="1">
      <alignment horizontal="center"/>
    </xf>
    <xf numFmtId="0" fontId="21" fillId="0" borderId="15" xfId="0" applyFont="1" applyFill="1" applyBorder="1" applyAlignment="1">
      <alignment horizontal="center"/>
    </xf>
    <xf numFmtId="0" fontId="21" fillId="0" borderId="10" xfId="0" applyFont="1" applyFill="1" applyBorder="1" applyAlignment="1">
      <alignment horizontal="center"/>
    </xf>
    <xf numFmtId="0" fontId="21" fillId="0" borderId="28" xfId="0" applyFont="1" applyFill="1" applyBorder="1" applyAlignment="1">
      <alignment horizontal="center"/>
    </xf>
    <xf numFmtId="0" fontId="22" fillId="0" borderId="43" xfId="0" applyFont="1" applyBorder="1" applyAlignment="1">
      <alignment horizontal="center"/>
    </xf>
    <xf numFmtId="0" fontId="22" fillId="0" borderId="22" xfId="0" applyFont="1" applyBorder="1" applyAlignment="1">
      <alignment horizontal="center"/>
    </xf>
    <xf numFmtId="0" fontId="22" fillId="0" borderId="70" xfId="0" applyFont="1" applyBorder="1" applyAlignment="1">
      <alignment horizontal="center"/>
    </xf>
    <xf numFmtId="0" fontId="22" fillId="0" borderId="53" xfId="0" applyFont="1" applyBorder="1" applyAlignment="1">
      <alignment horizontal="left"/>
    </xf>
    <xf numFmtId="0" fontId="22" fillId="0" borderId="54" xfId="0" applyFont="1" applyBorder="1" applyAlignment="1">
      <alignment horizontal="left"/>
    </xf>
    <xf numFmtId="0" fontId="21" fillId="0" borderId="58" xfId="0" applyFont="1" applyBorder="1" applyAlignment="1">
      <alignment horizontal="left"/>
    </xf>
    <xf numFmtId="0" fontId="21" fillId="0" borderId="59" xfId="0" applyFont="1" applyBorder="1" applyAlignment="1">
      <alignment horizontal="left"/>
    </xf>
    <xf numFmtId="0" fontId="0" fillId="0" borderId="62" xfId="0" applyBorder="1" applyAlignment="1">
      <alignment horizontal="left"/>
    </xf>
    <xf numFmtId="0" fontId="0" fillId="0" borderId="63" xfId="0" applyBorder="1" applyAlignment="1">
      <alignment horizontal="left"/>
    </xf>
    <xf numFmtId="0" fontId="21" fillId="0" borderId="30" xfId="0" applyFont="1" applyFill="1" applyBorder="1" applyAlignment="1">
      <alignment horizontal="left"/>
    </xf>
    <xf numFmtId="0" fontId="21" fillId="0" borderId="8" xfId="0" applyFont="1" applyFill="1" applyBorder="1" applyAlignment="1">
      <alignment horizontal="left"/>
    </xf>
    <xf numFmtId="0" fontId="21" fillId="0" borderId="64" xfId="0" applyFont="1" applyBorder="1" applyAlignment="1">
      <alignment horizontal="left"/>
    </xf>
    <xf numFmtId="0" fontId="21" fillId="0" borderId="65" xfId="0" applyFont="1" applyBorder="1" applyAlignment="1">
      <alignment horizontal="left"/>
    </xf>
    <xf numFmtId="0" fontId="22" fillId="0" borderId="44" xfId="0" applyFont="1" applyBorder="1" applyAlignment="1">
      <alignment horizontal="left"/>
    </xf>
    <xf numFmtId="0" fontId="22" fillId="0" borderId="25" xfId="0" applyFont="1" applyBorder="1" applyAlignment="1">
      <alignment horizontal="left"/>
    </xf>
    <xf numFmtId="0" fontId="21" fillId="0" borderId="68" xfId="0" applyFont="1" applyBorder="1" applyAlignment="1">
      <alignment horizontal="left"/>
    </xf>
    <xf numFmtId="0" fontId="21" fillId="0" borderId="18" xfId="0" applyFont="1" applyBorder="1" applyAlignment="1">
      <alignment horizontal="left"/>
    </xf>
    <xf numFmtId="0" fontId="21" fillId="0" borderId="22" xfId="0" applyFont="1" applyFill="1" applyBorder="1" applyAlignment="1">
      <alignment horizontal="center"/>
    </xf>
    <xf numFmtId="0" fontId="21" fillId="0" borderId="30" xfId="0" applyFont="1" applyBorder="1" applyAlignment="1">
      <alignment horizontal="left" vertical="top" wrapText="1"/>
    </xf>
    <xf numFmtId="0" fontId="0" fillId="0" borderId="7" xfId="0" applyBorder="1" applyAlignment="1">
      <alignment horizontal="left" vertical="top" wrapText="1"/>
    </xf>
    <xf numFmtId="0" fontId="0" fillId="0" borderId="31" xfId="0" applyBorder="1" applyAlignment="1">
      <alignment horizontal="left" vertical="top" wrapText="1"/>
    </xf>
    <xf numFmtId="0" fontId="0" fillId="0" borderId="53"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21" fillId="0" borderId="22" xfId="0" applyFont="1" applyBorder="1" applyAlignment="1">
      <alignment horizontal="center"/>
    </xf>
    <xf numFmtId="0" fontId="22" fillId="0" borderId="30" xfId="0" applyFont="1" applyBorder="1" applyAlignment="1">
      <alignment horizontal="left"/>
    </xf>
    <xf numFmtId="0" fontId="22" fillId="0" borderId="8" xfId="0" applyFont="1" applyBorder="1" applyAlignment="1">
      <alignment horizontal="left"/>
    </xf>
    <xf numFmtId="0" fontId="0" fillId="0" borderId="42" xfId="0" applyBorder="1" applyAlignment="1">
      <alignment horizontal="left"/>
    </xf>
    <xf numFmtId="0" fontId="0" fillId="0" borderId="5" xfId="0" applyBorder="1" applyAlignment="1">
      <alignment horizontal="left"/>
    </xf>
    <xf numFmtId="0" fontId="0" fillId="0" borderId="48" xfId="0" applyBorder="1" applyAlignment="1">
      <alignment horizontal="left"/>
    </xf>
    <xf numFmtId="0" fontId="0" fillId="0" borderId="49" xfId="0" applyBorder="1" applyAlignment="1">
      <alignment horizontal="left"/>
    </xf>
    <xf numFmtId="0" fontId="0" fillId="0" borderId="51" xfId="0" applyFill="1" applyBorder="1" applyAlignment="1">
      <alignment horizontal="left"/>
    </xf>
    <xf numFmtId="0" fontId="0" fillId="0" borderId="52" xfId="0" applyFill="1" applyBorder="1" applyAlignment="1">
      <alignment horizontal="left"/>
    </xf>
    <xf numFmtId="0" fontId="22" fillId="0" borderId="30" xfId="0" applyFont="1" applyBorder="1" applyAlignment="1">
      <alignment horizontal="center" vertical="center" wrapText="1"/>
    </xf>
    <xf numFmtId="0" fontId="22" fillId="0" borderId="34" xfId="0" applyFont="1" applyBorder="1" applyAlignment="1">
      <alignment horizontal="center" vertical="center" wrapText="1"/>
    </xf>
    <xf numFmtId="0" fontId="21" fillId="0" borderId="30" xfId="0" applyFont="1" applyBorder="1" applyAlignment="1">
      <alignment horizontal="left" vertical="center" wrapText="1"/>
    </xf>
    <xf numFmtId="0" fontId="21" fillId="0" borderId="8" xfId="0" applyFont="1" applyBorder="1" applyAlignment="1">
      <alignment horizontal="left" vertical="center" wrapText="1"/>
    </xf>
    <xf numFmtId="0" fontId="21" fillId="0" borderId="42" xfId="0" applyFont="1" applyBorder="1" applyAlignment="1">
      <alignment horizontal="left" vertical="center" wrapText="1"/>
    </xf>
    <xf numFmtId="0" fontId="21" fillId="0" borderId="5" xfId="0" applyFont="1" applyBorder="1" applyAlignment="1">
      <alignment horizontal="left" vertical="center" wrapText="1"/>
    </xf>
    <xf numFmtId="0" fontId="21" fillId="0" borderId="29" xfId="0" applyFont="1" applyBorder="1" applyAlignment="1">
      <alignment horizontal="left" vertical="center" wrapText="1"/>
    </xf>
    <xf numFmtId="0" fontId="21" fillId="0" borderId="11" xfId="0" applyFont="1" applyBorder="1" applyAlignment="1">
      <alignment horizontal="left" vertical="center" wrapText="1"/>
    </xf>
    <xf numFmtId="0" fontId="21" fillId="0" borderId="30" xfId="0" applyFont="1" applyBorder="1" applyAlignment="1">
      <alignment horizontal="left"/>
    </xf>
    <xf numFmtId="0" fontId="21" fillId="0" borderId="8" xfId="0" applyFont="1" applyBorder="1" applyAlignment="1">
      <alignment horizontal="left"/>
    </xf>
    <xf numFmtId="0" fontId="22" fillId="0" borderId="43" xfId="0" applyFont="1" applyFill="1" applyBorder="1" applyAlignment="1">
      <alignment horizontal="left"/>
    </xf>
    <xf numFmtId="0" fontId="22" fillId="0" borderId="23" xfId="0" applyFont="1" applyFill="1" applyBorder="1" applyAlignment="1">
      <alignment horizontal="left"/>
    </xf>
    <xf numFmtId="0" fontId="0" fillId="0" borderId="22" xfId="0" applyBorder="1" applyAlignment="1">
      <alignment horizontal="center" vertical="center" wrapText="1"/>
    </xf>
    <xf numFmtId="0" fontId="22" fillId="0" borderId="32" xfId="0" applyFont="1" applyBorder="1" applyAlignment="1">
      <alignment horizontal="center"/>
    </xf>
    <xf numFmtId="0" fontId="22" fillId="0" borderId="26" xfId="0" applyFont="1" applyBorder="1" applyAlignment="1">
      <alignment horizontal="center"/>
    </xf>
    <xf numFmtId="0" fontId="22" fillId="0" borderId="33" xfId="0" applyFont="1" applyBorder="1" applyAlignment="1">
      <alignment horizontal="center"/>
    </xf>
    <xf numFmtId="0" fontId="20" fillId="0" borderId="27" xfId="0" applyFont="1" applyBorder="1" applyAlignment="1">
      <alignment horizontal="left"/>
    </xf>
    <xf numFmtId="0" fontId="9" fillId="0" borderId="29" xfId="0" applyFont="1" applyBorder="1" applyAlignment="1">
      <alignment vertical="center" wrapText="1"/>
    </xf>
    <xf numFmtId="0" fontId="13" fillId="0" borderId="0" xfId="0" applyFont="1" applyBorder="1" applyAlignment="1">
      <alignment wrapText="1"/>
    </xf>
    <xf numFmtId="0" fontId="13" fillId="0" borderId="28" xfId="0" applyFont="1" applyBorder="1" applyAlignment="1">
      <alignment wrapText="1"/>
    </xf>
    <xf numFmtId="0" fontId="13" fillId="0" borderId="29" xfId="0" applyFont="1" applyBorder="1" applyAlignment="1">
      <alignment wrapText="1"/>
    </xf>
    <xf numFmtId="0" fontId="0" fillId="0" borderId="7" xfId="0" applyBorder="1" applyAlignment="1">
      <alignment horizontal="left"/>
    </xf>
    <xf numFmtId="0" fontId="0" fillId="0" borderId="31" xfId="0" applyBorder="1" applyAlignment="1">
      <alignment horizontal="left"/>
    </xf>
    <xf numFmtId="0" fontId="17" fillId="0" borderId="0" xfId="0" applyFont="1" applyBorder="1" applyAlignment="1">
      <alignment horizontal="left"/>
    </xf>
    <xf numFmtId="0" fontId="12" fillId="0" borderId="2" xfId="0" applyFont="1" applyBorder="1" applyAlignment="1">
      <alignment horizontal="center" wrapText="1"/>
    </xf>
    <xf numFmtId="0" fontId="0" fillId="0" borderId="13" xfId="0" applyBorder="1" applyAlignment="1">
      <alignment horizontal="center"/>
    </xf>
    <xf numFmtId="0" fontId="12" fillId="0" borderId="2" xfId="0" applyFont="1" applyBorder="1" applyAlignment="1">
      <alignment horizontal="center" vertical="center" wrapText="1"/>
    </xf>
    <xf numFmtId="0" fontId="0" fillId="0" borderId="9" xfId="0" applyBorder="1" applyAlignment="1">
      <alignment vertical="center"/>
    </xf>
    <xf numFmtId="0" fontId="0" fillId="0" borderId="13" xfId="0" applyBorder="1" applyAlignment="1">
      <alignment vertical="center"/>
    </xf>
    <xf numFmtId="0" fontId="23" fillId="0" borderId="6" xfId="0" applyFont="1" applyBorder="1" applyAlignment="1">
      <alignment horizontal="center" wrapText="1"/>
    </xf>
    <xf numFmtId="0" fontId="0" fillId="0" borderId="8"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9"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xf>
    <xf numFmtId="0" fontId="0" fillId="0" borderId="1" xfId="0" applyBorder="1" applyAlignment="1">
      <alignment horizontal="center"/>
    </xf>
    <xf numFmtId="0" fontId="0" fillId="0" borderId="15" xfId="0" applyBorder="1" applyAlignment="1">
      <alignment horizontal="center"/>
    </xf>
    <xf numFmtId="0" fontId="9"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9" fillId="0" borderId="3" xfId="0" applyFont="1" applyBorder="1" applyAlignment="1">
      <alignment horizontal="center" vertical="center"/>
    </xf>
    <xf numFmtId="0" fontId="0" fillId="0" borderId="5" xfId="0" applyBorder="1" applyAlignment="1">
      <alignment horizontal="center" vertical="center"/>
    </xf>
    <xf numFmtId="0" fontId="11" fillId="0" borderId="2" xfId="6" applyFont="1" applyBorder="1" applyAlignment="1">
      <alignment horizontal="center"/>
    </xf>
    <xf numFmtId="0" fontId="11" fillId="0" borderId="9" xfId="6" applyFont="1" applyBorder="1" applyAlignment="1">
      <alignment horizontal="center"/>
    </xf>
    <xf numFmtId="0" fontId="11" fillId="0" borderId="13" xfId="6" applyFont="1" applyBorder="1" applyAlignment="1">
      <alignment horizontal="center"/>
    </xf>
    <xf numFmtId="0" fontId="9" fillId="0" borderId="3" xfId="6" applyFont="1" applyBorder="1" applyAlignment="1">
      <alignment horizontal="center"/>
    </xf>
    <xf numFmtId="0" fontId="8" fillId="0" borderId="4" xfId="6" applyFont="1" applyBorder="1" applyAlignment="1">
      <alignment horizontal="center"/>
    </xf>
    <xf numFmtId="0" fontId="8" fillId="0" borderId="5" xfId="6" applyFont="1" applyBorder="1" applyAlignment="1">
      <alignment horizontal="center"/>
    </xf>
    <xf numFmtId="0" fontId="9" fillId="0" borderId="6" xfId="6" applyFont="1" applyBorder="1" applyAlignment="1">
      <alignment horizontal="center" vertical="center"/>
    </xf>
    <xf numFmtId="0" fontId="9" fillId="0" borderId="7" xfId="6" applyFont="1" applyBorder="1" applyAlignment="1">
      <alignment horizontal="center" vertical="center"/>
    </xf>
    <xf numFmtId="0" fontId="9" fillId="0" borderId="8" xfId="6" applyFont="1" applyBorder="1" applyAlignment="1">
      <alignment horizontal="center" vertical="center"/>
    </xf>
    <xf numFmtId="0" fontId="9" fillId="0" borderId="14" xfId="6" applyFont="1" applyBorder="1" applyAlignment="1">
      <alignment horizontal="center" vertical="center"/>
    </xf>
    <xf numFmtId="0" fontId="9" fillId="0" borderId="1" xfId="6" applyFont="1" applyBorder="1" applyAlignment="1">
      <alignment horizontal="center" vertical="center"/>
    </xf>
    <xf numFmtId="0" fontId="9" fillId="0" borderId="15" xfId="6" applyFont="1" applyBorder="1" applyAlignment="1">
      <alignment horizontal="center" vertical="center"/>
    </xf>
    <xf numFmtId="0" fontId="12" fillId="0" borderId="14" xfId="6" applyFont="1" applyBorder="1" applyAlignment="1">
      <alignment horizontal="center" vertical="center"/>
    </xf>
    <xf numFmtId="0" fontId="8" fillId="0" borderId="1" xfId="6" applyFont="1" applyBorder="1" applyAlignment="1">
      <alignment horizontal="center" vertical="center"/>
    </xf>
    <xf numFmtId="0" fontId="23" fillId="0" borderId="0" xfId="6" applyFont="1" applyAlignment="1">
      <alignment horizontal="center"/>
    </xf>
    <xf numFmtId="0" fontId="0" fillId="0" borderId="0" xfId="0" applyAlignment="1">
      <alignment horizontal="center"/>
    </xf>
    <xf numFmtId="0" fontId="15" fillId="0" borderId="0" xfId="6" applyFont="1" applyAlignment="1">
      <alignment horizontal="center" vertical="center"/>
    </xf>
    <xf numFmtId="0" fontId="41" fillId="0" borderId="0" xfId="6" applyFont="1" applyAlignment="1">
      <alignment horizontal="center"/>
    </xf>
    <xf numFmtId="0" fontId="29" fillId="0" borderId="0" xfId="7" applyFont="1" applyBorder="1" applyAlignment="1">
      <alignment horizontal="center"/>
    </xf>
    <xf numFmtId="0" fontId="9" fillId="0" borderId="0" xfId="6" applyFont="1" applyBorder="1" applyAlignment="1">
      <alignment horizontal="center" vertical="top"/>
    </xf>
    <xf numFmtId="164" fontId="43" fillId="0" borderId="1" xfId="0" applyNumberFormat="1" applyFont="1" applyBorder="1" applyAlignment="1">
      <alignment horizontal="center" vertical="center"/>
    </xf>
    <xf numFmtId="0" fontId="19" fillId="0" borderId="1" xfId="0" applyFont="1" applyBorder="1" applyAlignment="1">
      <alignment vertical="center"/>
    </xf>
    <xf numFmtId="0" fontId="11" fillId="0" borderId="14" xfId="6" applyFont="1" applyBorder="1" applyAlignment="1">
      <alignment horizontal="center"/>
    </xf>
    <xf numFmtId="169" fontId="11" fillId="0" borderId="12" xfId="2" applyNumberFormat="1" applyFont="1" applyBorder="1" applyAlignment="1">
      <alignment horizontal="center"/>
    </xf>
    <xf numFmtId="169" fontId="11" fillId="2" borderId="12" xfId="2" applyNumberFormat="1" applyFont="1" applyFill="1" applyBorder="1" applyAlignment="1">
      <alignment horizontal="center"/>
    </xf>
    <xf numFmtId="0" fontId="28" fillId="0" borderId="6" xfId="6" applyFont="1" applyBorder="1" applyAlignment="1">
      <alignment horizontal="center" vertical="center" wrapText="1"/>
    </xf>
    <xf numFmtId="3" fontId="11" fillId="0" borderId="12" xfId="6" applyNumberFormat="1" applyFont="1" applyBorder="1" applyAlignment="1">
      <alignment horizontal="center"/>
    </xf>
    <xf numFmtId="3" fontId="11" fillId="2" borderId="12" xfId="6" applyNumberFormat="1" applyFont="1" applyFill="1" applyBorder="1" applyAlignment="1">
      <alignment horizontal="center"/>
    </xf>
    <xf numFmtId="169" fontId="15" fillId="0" borderId="12" xfId="2" applyNumberFormat="1" applyFont="1" applyBorder="1" applyAlignment="1">
      <alignment horizontal="center"/>
    </xf>
    <xf numFmtId="169" fontId="15" fillId="2" borderId="12" xfId="2" applyNumberFormat="1" applyFont="1" applyFill="1" applyBorder="1" applyAlignment="1">
      <alignment horizontal="center" vertical="center"/>
    </xf>
    <xf numFmtId="0" fontId="12" fillId="0" borderId="12" xfId="6" applyFont="1" applyBorder="1" applyAlignment="1">
      <alignment horizontal="center"/>
    </xf>
    <xf numFmtId="0" fontId="12" fillId="2" borderId="12" xfId="6" applyFont="1" applyFill="1" applyBorder="1" applyAlignment="1">
      <alignment horizontal="center"/>
    </xf>
    <xf numFmtId="0" fontId="11" fillId="0" borderId="3" xfId="0" applyFont="1" applyBorder="1" applyAlignment="1">
      <alignment horizontal="left"/>
    </xf>
    <xf numFmtId="0" fontId="11" fillId="0" borderId="4" xfId="0" applyFont="1" applyBorder="1" applyAlignment="1">
      <alignment horizontal="left"/>
    </xf>
    <xf numFmtId="0" fontId="11" fillId="0" borderId="5" xfId="0" applyFont="1" applyBorder="1" applyAlignment="1">
      <alignment horizontal="left"/>
    </xf>
    <xf numFmtId="0" fontId="2" fillId="0" borderId="0" xfId="0" applyFont="1" applyAlignment="1">
      <alignment horizont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7" fillId="0" borderId="0" xfId="0" applyFont="1"/>
    <xf numFmtId="0" fontId="3" fillId="0" borderId="0" xfId="0" applyFont="1" applyAlignment="1">
      <alignment horizontal="center" wrapText="1"/>
    </xf>
    <xf numFmtId="0" fontId="11" fillId="0" borderId="16" xfId="0" applyFont="1" applyBorder="1" applyAlignment="1">
      <alignment horizontal="left"/>
    </xf>
    <xf numFmtId="0" fontId="11" fillId="0" borderId="17" xfId="0" applyFont="1" applyBorder="1" applyAlignment="1">
      <alignment horizontal="left"/>
    </xf>
    <xf numFmtId="0" fontId="11" fillId="0" borderId="18" xfId="0" applyFont="1" applyBorder="1" applyAlignment="1">
      <alignment horizontal="left"/>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1" fillId="0" borderId="24" xfId="3" applyFont="1" applyBorder="1" applyAlignment="1">
      <alignment horizontal="center"/>
    </xf>
    <xf numFmtId="0" fontId="11" fillId="0" borderId="25" xfId="3"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xf>
    <xf numFmtId="0" fontId="3" fillId="0" borderId="26"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1" fillId="0" borderId="13" xfId="0" applyFont="1" applyBorder="1" applyAlignment="1">
      <alignment horizontal="center"/>
    </xf>
    <xf numFmtId="169" fontId="9" fillId="0" borderId="3" xfId="2" applyNumberFormat="1" applyFont="1" applyBorder="1" applyAlignment="1">
      <alignment horizontal="center"/>
    </xf>
    <xf numFmtId="169" fontId="8" fillId="0" borderId="5" xfId="2" applyNumberFormat="1" applyFont="1" applyBorder="1" applyAlignment="1">
      <alignment horizontal="center"/>
    </xf>
    <xf numFmtId="169" fontId="12" fillId="0" borderId="2" xfId="2" applyNumberFormat="1" applyFont="1" applyBorder="1" applyAlignment="1">
      <alignment horizontal="center" wrapText="1"/>
    </xf>
    <xf numFmtId="169" fontId="12" fillId="0" borderId="9" xfId="2" applyNumberFormat="1" applyFont="1" applyBorder="1" applyAlignment="1">
      <alignment horizontal="center"/>
    </xf>
    <xf numFmtId="169" fontId="12" fillId="0" borderId="13" xfId="2" applyNumberFormat="1" applyFont="1" applyBorder="1" applyAlignment="1">
      <alignment horizontal="center"/>
    </xf>
    <xf numFmtId="169" fontId="12" fillId="0" borderId="12" xfId="2" applyNumberFormat="1" applyFont="1" applyBorder="1" applyAlignment="1">
      <alignment horizontal="center" wrapText="1"/>
    </xf>
    <xf numFmtId="169" fontId="12" fillId="0" borderId="12" xfId="2" applyNumberFormat="1" applyFont="1" applyBorder="1" applyAlignment="1">
      <alignment horizontal="center"/>
    </xf>
    <xf numFmtId="169" fontId="9" fillId="0" borderId="12" xfId="2" applyNumberFormat="1" applyFont="1" applyBorder="1" applyAlignment="1">
      <alignment horizontal="center"/>
    </xf>
    <xf numFmtId="0" fontId="2" fillId="0" borderId="0" xfId="0" applyFont="1" applyAlignment="1">
      <alignment horizontal="left"/>
    </xf>
    <xf numFmtId="0" fontId="0" fillId="0" borderId="0" xfId="0" applyAlignment="1">
      <alignment horizontal="left"/>
    </xf>
    <xf numFmtId="0" fontId="8" fillId="0" borderId="2" xfId="0" applyFont="1" applyBorder="1" applyAlignment="1">
      <alignment horizontal="center"/>
    </xf>
    <xf numFmtId="0" fontId="8" fillId="0" borderId="9" xfId="0" applyFont="1" applyBorder="1" applyAlignment="1">
      <alignment horizontal="center"/>
    </xf>
    <xf numFmtId="0" fontId="8" fillId="0" borderId="13" xfId="0" applyFont="1" applyBorder="1" applyAlignment="1">
      <alignment horizontal="center"/>
    </xf>
    <xf numFmtId="169" fontId="9" fillId="0" borderId="3" xfId="2" applyNumberFormat="1" applyFont="1" applyBorder="1" applyAlignment="1">
      <alignment horizontal="center" vertical="center"/>
    </xf>
    <xf numFmtId="169" fontId="8" fillId="0" borderId="4" xfId="2" applyNumberFormat="1" applyFont="1" applyBorder="1" applyAlignment="1">
      <alignment horizontal="center" vertical="center"/>
    </xf>
    <xf numFmtId="169" fontId="8" fillId="0" borderId="5" xfId="2" applyNumberFormat="1"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169" fontId="9" fillId="0" borderId="4" xfId="2" applyNumberFormat="1" applyFont="1" applyBorder="1" applyAlignment="1">
      <alignment horizontal="center" vertical="center"/>
    </xf>
    <xf numFmtId="169" fontId="9" fillId="0" borderId="5" xfId="2" applyNumberFormat="1" applyFont="1" applyBorder="1" applyAlignment="1">
      <alignment horizontal="center" vertical="center"/>
    </xf>
    <xf numFmtId="0" fontId="18" fillId="0" borderId="0" xfId="0" applyFont="1" applyBorder="1" applyAlignment="1">
      <alignment horizontal="left" vertical="center" wrapText="1"/>
    </xf>
    <xf numFmtId="0" fontId="18" fillId="0" borderId="0" xfId="0" applyFont="1" applyAlignment="1">
      <alignment horizontal="left"/>
    </xf>
    <xf numFmtId="0" fontId="18" fillId="0" borderId="0" xfId="0" applyFont="1" applyBorder="1" applyAlignment="1">
      <alignment horizontal="left"/>
    </xf>
    <xf numFmtId="0" fontId="18" fillId="0" borderId="1" xfId="0" applyFont="1" applyBorder="1" applyAlignment="1"/>
    <xf numFmtId="0" fontId="4" fillId="0" borderId="0" xfId="0" applyFont="1" applyBorder="1" applyAlignment="1">
      <alignment horizontal="center"/>
    </xf>
    <xf numFmtId="169" fontId="3" fillId="0" borderId="0" xfId="2" applyNumberFormat="1" applyFont="1" applyAlignment="1">
      <alignment horizontal="center" vertical="center"/>
    </xf>
    <xf numFmtId="169" fontId="0" fillId="0" borderId="0" xfId="2" applyNumberFormat="1" applyFont="1" applyAlignment="1">
      <alignment horizontal="center" vertical="center"/>
    </xf>
    <xf numFmtId="169" fontId="26" fillId="0" borderId="0" xfId="2" applyNumberFormat="1" applyFont="1" applyBorder="1" applyAlignment="1">
      <alignment horizontal="center" vertical="center"/>
    </xf>
    <xf numFmtId="169" fontId="27" fillId="0" borderId="0" xfId="2" applyNumberFormat="1" applyFont="1" applyAlignment="1">
      <alignment vertical="center"/>
    </xf>
    <xf numFmtId="169" fontId="3" fillId="0" borderId="0" xfId="2" applyNumberFormat="1" applyFont="1" applyAlignment="1">
      <alignment horizontal="center"/>
    </xf>
    <xf numFmtId="169" fontId="0" fillId="0" borderId="0" xfId="2" applyNumberFormat="1" applyFont="1" applyAlignment="1">
      <alignment horizontal="center"/>
    </xf>
    <xf numFmtId="0" fontId="6" fillId="0" borderId="0" xfId="0" applyFont="1" applyBorder="1" applyAlignment="1">
      <alignment horizontal="center" vertical="top"/>
    </xf>
    <xf numFmtId="0" fontId="0" fillId="0" borderId="1" xfId="0" applyBorder="1" applyAlignment="1">
      <alignment horizontal="center" vertical="top"/>
    </xf>
    <xf numFmtId="0" fontId="6" fillId="0" borderId="0" xfId="0" applyFont="1" applyFill="1" applyAlignment="1">
      <alignment horizontal="left" vertical="center" wrapText="1"/>
    </xf>
    <xf numFmtId="0" fontId="16" fillId="0" borderId="0" xfId="0" applyFont="1" applyAlignment="1">
      <alignment vertical="center" wrapText="1"/>
    </xf>
    <xf numFmtId="0" fontId="16" fillId="0" borderId="1" xfId="0" applyFont="1" applyBorder="1" applyAlignment="1">
      <alignment vertical="center" wrapText="1"/>
    </xf>
    <xf numFmtId="0" fontId="4" fillId="0" borderId="0" xfId="0" applyFont="1" applyAlignment="1">
      <alignment horizontal="center"/>
    </xf>
    <xf numFmtId="169" fontId="10" fillId="0" borderId="21" xfId="2" applyNumberFormat="1" applyFont="1" applyBorder="1" applyAlignment="1">
      <alignment horizontal="center" vertical="center"/>
    </xf>
    <xf numFmtId="169" fontId="10" fillId="0" borderId="22" xfId="2" applyNumberFormat="1" applyFont="1" applyBorder="1" applyAlignment="1">
      <alignment horizontal="center" vertical="center"/>
    </xf>
    <xf numFmtId="169" fontId="10" fillId="0" borderId="23" xfId="2" applyNumberFormat="1" applyFont="1" applyBorder="1" applyAlignment="1">
      <alignment horizontal="center" vertical="center"/>
    </xf>
    <xf numFmtId="169" fontId="11" fillId="0" borderId="24" xfId="2" applyNumberFormat="1" applyFont="1" applyBorder="1" applyAlignment="1">
      <alignment horizontal="center"/>
    </xf>
    <xf numFmtId="169" fontId="11" fillId="0" borderId="25" xfId="2" applyNumberFormat="1" applyFont="1" applyBorder="1" applyAlignment="1">
      <alignment horizontal="center"/>
    </xf>
    <xf numFmtId="169" fontId="11" fillId="0" borderId="3" xfId="2" applyNumberFormat="1" applyFont="1" applyBorder="1" applyAlignment="1">
      <alignment horizontal="left"/>
    </xf>
    <xf numFmtId="169" fontId="11" fillId="0" borderId="4" xfId="2" applyNumberFormat="1" applyFont="1" applyBorder="1" applyAlignment="1">
      <alignment horizontal="left"/>
    </xf>
    <xf numFmtId="169" fontId="11" fillId="0" borderId="5" xfId="2" applyNumberFormat="1" applyFont="1" applyBorder="1" applyAlignment="1">
      <alignment horizontal="left"/>
    </xf>
    <xf numFmtId="169" fontId="15" fillId="0" borderId="16" xfId="2" applyNumberFormat="1" applyFont="1" applyBorder="1" applyAlignment="1">
      <alignment horizontal="center"/>
    </xf>
    <xf numFmtId="169" fontId="15" fillId="0" borderId="17" xfId="2" applyNumberFormat="1" applyFont="1" applyBorder="1" applyAlignment="1">
      <alignment horizontal="center"/>
    </xf>
    <xf numFmtId="169" fontId="15" fillId="0" borderId="18" xfId="2" applyNumberFormat="1" applyFont="1" applyBorder="1" applyAlignment="1">
      <alignment horizontal="center"/>
    </xf>
    <xf numFmtId="169" fontId="11" fillId="0" borderId="16" xfId="2" applyNumberFormat="1" applyFont="1" applyBorder="1" applyAlignment="1">
      <alignment horizontal="left"/>
    </xf>
    <xf numFmtId="169" fontId="11" fillId="0" borderId="17" xfId="2" applyNumberFormat="1" applyFont="1" applyBorder="1" applyAlignment="1">
      <alignment horizontal="left"/>
    </xf>
    <xf numFmtId="169" fontId="11" fillId="0" borderId="18" xfId="2" applyNumberFormat="1" applyFont="1" applyBorder="1" applyAlignment="1">
      <alignment horizontal="left"/>
    </xf>
    <xf numFmtId="169" fontId="11" fillId="0" borderId="4" xfId="2" applyNumberFormat="1" applyFont="1" applyBorder="1" applyAlignment="1">
      <alignment horizontal="center" vertical="center"/>
    </xf>
    <xf numFmtId="169" fontId="11" fillId="0" borderId="5" xfId="2" applyNumberFormat="1" applyFont="1" applyBorder="1" applyAlignment="1">
      <alignment horizontal="center" vertical="center"/>
    </xf>
    <xf numFmtId="1" fontId="11" fillId="0" borderId="2" xfId="2" applyNumberFormat="1" applyFont="1" applyBorder="1" applyAlignment="1">
      <alignment horizontal="center"/>
    </xf>
    <xf numFmtId="1" fontId="11" fillId="0" borderId="9" xfId="2" applyNumberFormat="1" applyFont="1" applyBorder="1" applyAlignment="1">
      <alignment horizontal="center"/>
    </xf>
    <xf numFmtId="1" fontId="11" fillId="0" borderId="13" xfId="2" applyNumberFormat="1" applyFont="1" applyBorder="1" applyAlignment="1">
      <alignment horizontal="center"/>
    </xf>
    <xf numFmtId="0" fontId="8" fillId="0" borderId="2" xfId="2" applyNumberFormat="1" applyFont="1" applyBorder="1" applyAlignment="1">
      <alignment horizontal="center"/>
    </xf>
    <xf numFmtId="0" fontId="8" fillId="0" borderId="9" xfId="2" applyNumberFormat="1" applyFont="1" applyBorder="1" applyAlignment="1">
      <alignment horizontal="center"/>
    </xf>
    <xf numFmtId="0" fontId="8" fillId="0" borderId="13" xfId="2" applyNumberFormat="1" applyFont="1" applyBorder="1" applyAlignment="1">
      <alignment horizontal="center"/>
    </xf>
    <xf numFmtId="169" fontId="10" fillId="0" borderId="6" xfId="2" applyNumberFormat="1" applyFont="1" applyBorder="1" applyAlignment="1">
      <alignment horizontal="center" vertical="center" wrapText="1"/>
    </xf>
    <xf numFmtId="169" fontId="10" fillId="0" borderId="7" xfId="2" applyNumberFormat="1" applyFont="1" applyBorder="1" applyAlignment="1">
      <alignment horizontal="center" vertical="center" wrapText="1"/>
    </xf>
    <xf numFmtId="169" fontId="10" fillId="0" borderId="8" xfId="2" applyNumberFormat="1" applyFont="1" applyBorder="1" applyAlignment="1">
      <alignment horizontal="center" vertical="center" wrapText="1"/>
    </xf>
    <xf numFmtId="169" fontId="10" fillId="0" borderId="10" xfId="2" applyNumberFormat="1" applyFont="1" applyBorder="1" applyAlignment="1">
      <alignment horizontal="center" vertical="center" wrapText="1"/>
    </xf>
    <xf numFmtId="169" fontId="10" fillId="0" borderId="0" xfId="2" applyNumberFormat="1" applyFont="1" applyAlignment="1">
      <alignment horizontal="center" vertical="center" wrapText="1"/>
    </xf>
    <xf numFmtId="169" fontId="10" fillId="0" borderId="11" xfId="2" applyNumberFormat="1" applyFont="1" applyBorder="1" applyAlignment="1">
      <alignment horizontal="center" vertical="center" wrapText="1"/>
    </xf>
    <xf numFmtId="169" fontId="10" fillId="0" borderId="14" xfId="2" applyNumberFormat="1" applyFont="1" applyBorder="1" applyAlignment="1">
      <alignment horizontal="center" vertical="center" wrapText="1"/>
    </xf>
    <xf numFmtId="169" fontId="10" fillId="0" borderId="1" xfId="2" applyNumberFormat="1" applyFont="1" applyBorder="1" applyAlignment="1">
      <alignment horizontal="center" vertical="center" wrapText="1"/>
    </xf>
    <xf numFmtId="169" fontId="10" fillId="0" borderId="15" xfId="2" applyNumberFormat="1"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0" fillId="0" borderId="0" xfId="0" applyAlignment="1">
      <alignment horizontal="center" vertical="center"/>
    </xf>
    <xf numFmtId="164" fontId="5" fillId="0" borderId="0" xfId="0" applyNumberFormat="1" applyFont="1" applyBorder="1" applyAlignment="1">
      <alignment horizontal="center" vertical="center"/>
    </xf>
    <xf numFmtId="0" fontId="0" fillId="0" borderId="0" xfId="0" applyAlignment="1">
      <alignment vertical="center"/>
    </xf>
    <xf numFmtId="0" fontId="7" fillId="0" borderId="83" xfId="0" applyFont="1" applyBorder="1" applyAlignment="1">
      <alignment horizontal="center" vertical="top"/>
    </xf>
    <xf numFmtId="0" fontId="31" fillId="0" borderId="0" xfId="0" applyFont="1" applyAlignment="1">
      <alignment horizontal="center" wrapText="1"/>
    </xf>
    <xf numFmtId="0" fontId="0" fillId="0" borderId="0" xfId="0" applyAlignment="1">
      <alignment horizontal="center" wrapText="1"/>
    </xf>
    <xf numFmtId="0" fontId="0" fillId="0" borderId="0" xfId="0" applyAlignment="1"/>
    <xf numFmtId="49" fontId="37" fillId="0" borderId="7" xfId="0" applyNumberFormat="1" applyFont="1" applyBorder="1" applyAlignment="1">
      <alignment horizontal="center" wrapText="1"/>
    </xf>
    <xf numFmtId="49" fontId="38" fillId="0" borderId="7" xfId="0" applyNumberFormat="1" applyFont="1" applyBorder="1" applyAlignment="1">
      <alignment horizontal="center"/>
    </xf>
    <xf numFmtId="0" fontId="2" fillId="0" borderId="0" xfId="0" applyFont="1" applyAlignment="1">
      <alignment horizontal="left" indent="7"/>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49" fontId="13" fillId="0" borderId="4" xfId="0" applyNumberFormat="1" applyFont="1" applyBorder="1" applyAlignment="1">
      <alignment horizontal="center"/>
    </xf>
    <xf numFmtId="49" fontId="13" fillId="0" borderId="5" xfId="0" applyNumberFormat="1" applyFont="1" applyBorder="1" applyAlignment="1">
      <alignment horizontal="center"/>
    </xf>
    <xf numFmtId="49" fontId="13" fillId="0" borderId="3" xfId="0" applyNumberFormat="1" applyFont="1" applyBorder="1" applyAlignment="1">
      <alignment horizontal="center"/>
    </xf>
    <xf numFmtId="49" fontId="6" fillId="0" borderId="3" xfId="0" applyNumberFormat="1" applyFont="1" applyBorder="1" applyAlignment="1">
      <alignment horizontal="center"/>
    </xf>
    <xf numFmtId="49" fontId="6" fillId="0" borderId="4" xfId="0" applyNumberFormat="1" applyFont="1" applyBorder="1" applyAlignment="1">
      <alignment horizontal="center"/>
    </xf>
    <xf numFmtId="49" fontId="6" fillId="0" borderId="5" xfId="0" applyNumberFormat="1"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15" xfId="0" applyFont="1" applyBorder="1" applyAlignment="1">
      <alignment horizontal="center" vertical="center"/>
    </xf>
    <xf numFmtId="168" fontId="0" fillId="0" borderId="3" xfId="0" applyNumberFormat="1" applyBorder="1" applyAlignment="1">
      <alignment horizontal="center"/>
    </xf>
    <xf numFmtId="168" fontId="0" fillId="0" borderId="5" xfId="0" applyNumberFormat="1" applyBorder="1" applyAlignment="1">
      <alignment horizontal="center"/>
    </xf>
    <xf numFmtId="37" fontId="13" fillId="0" borderId="4" xfId="0" applyNumberFormat="1" applyFont="1" applyBorder="1" applyAlignment="1">
      <alignment horizontal="center" vertical="center"/>
    </xf>
    <xf numFmtId="167" fontId="34" fillId="0" borderId="3" xfId="0" applyNumberFormat="1" applyFont="1" applyBorder="1" applyAlignment="1">
      <alignment horizontal="center"/>
    </xf>
    <xf numFmtId="167" fontId="34" fillId="0" borderId="4" xfId="0" applyNumberFormat="1" applyFont="1" applyBorder="1" applyAlignment="1">
      <alignment horizontal="center"/>
    </xf>
    <xf numFmtId="167" fontId="34" fillId="0" borderId="5" xfId="0" applyNumberFormat="1" applyFont="1" applyBorder="1" applyAlignment="1">
      <alignment horizontal="center"/>
    </xf>
    <xf numFmtId="0" fontId="34" fillId="0" borderId="3" xfId="0" applyNumberFormat="1" applyFont="1" applyBorder="1" applyAlignment="1">
      <alignment horizontal="center"/>
    </xf>
    <xf numFmtId="0" fontId="34" fillId="0" borderId="4" xfId="0" applyNumberFormat="1" applyFont="1" applyBorder="1" applyAlignment="1">
      <alignment horizontal="center"/>
    </xf>
    <xf numFmtId="0" fontId="34" fillId="0" borderId="5" xfId="0" applyNumberFormat="1" applyFont="1" applyBorder="1" applyAlignment="1">
      <alignment horizontal="center"/>
    </xf>
    <xf numFmtId="0" fontId="4" fillId="0" borderId="10" xfId="0" applyFont="1" applyBorder="1" applyAlignment="1">
      <alignment horizontal="center" wrapText="1"/>
    </xf>
    <xf numFmtId="0" fontId="4" fillId="0" borderId="0" xfId="0" applyFont="1" applyBorder="1" applyAlignment="1">
      <alignment horizontal="center" wrapText="1"/>
    </xf>
    <xf numFmtId="3" fontId="34" fillId="0" borderId="3" xfId="0" applyNumberFormat="1" applyFont="1" applyBorder="1" applyAlignment="1">
      <alignment horizontal="center"/>
    </xf>
    <xf numFmtId="3" fontId="34" fillId="0" borderId="4" xfId="0" applyNumberFormat="1" applyFont="1" applyBorder="1" applyAlignment="1">
      <alignment horizontal="center"/>
    </xf>
    <xf numFmtId="3" fontId="34" fillId="0" borderId="5" xfId="0" applyNumberFormat="1" applyFont="1" applyBorder="1" applyAlignment="1">
      <alignment horizontal="center"/>
    </xf>
    <xf numFmtId="37" fontId="13" fillId="0" borderId="14" xfId="0" applyNumberFormat="1" applyFont="1" applyBorder="1" applyAlignment="1">
      <alignment horizontal="center" vertical="center" wrapText="1"/>
    </xf>
    <xf numFmtId="37" fontId="13" fillId="0" borderId="1" xfId="0" applyNumberFormat="1" applyFont="1" applyBorder="1" applyAlignment="1">
      <alignment horizontal="center" vertical="center" wrapText="1"/>
    </xf>
    <xf numFmtId="38" fontId="2" fillId="0" borderId="3" xfId="1" applyNumberFormat="1" applyFont="1" applyBorder="1" applyAlignment="1">
      <alignment horizontal="center"/>
    </xf>
    <xf numFmtId="38" fontId="2" fillId="0" borderId="5" xfId="1" applyNumberFormat="1" applyFont="1" applyBorder="1" applyAlignment="1">
      <alignment horizontal="center"/>
    </xf>
    <xf numFmtId="38" fontId="34" fillId="0" borderId="3" xfId="1" applyNumberFormat="1" applyFont="1" applyBorder="1" applyAlignment="1">
      <alignment horizontal="center"/>
    </xf>
    <xf numFmtId="38" fontId="34" fillId="0" borderId="5" xfId="1" applyNumberFormat="1" applyFont="1" applyBorder="1" applyAlignment="1">
      <alignment horizontal="center"/>
    </xf>
    <xf numFmtId="0" fontId="2" fillId="0" borderId="3" xfId="0" applyNumberFormat="1" applyFont="1" applyBorder="1" applyAlignment="1">
      <alignment horizontal="center"/>
    </xf>
    <xf numFmtId="0" fontId="2" fillId="0" borderId="5" xfId="0" applyNumberFormat="1" applyFont="1" applyBorder="1" applyAlignment="1">
      <alignment horizontal="center"/>
    </xf>
    <xf numFmtId="49" fontId="34" fillId="0" borderId="3" xfId="0" applyNumberFormat="1" applyFont="1" applyBorder="1" applyAlignment="1">
      <alignment horizontal="center"/>
    </xf>
    <xf numFmtId="49" fontId="34" fillId="0" borderId="5" xfId="0" applyNumberFormat="1" applyFont="1" applyBorder="1" applyAlignment="1">
      <alignment horizontal="center"/>
    </xf>
    <xf numFmtId="0" fontId="4" fillId="0" borderId="81" xfId="0" applyFont="1" applyBorder="1" applyAlignment="1">
      <alignment horizontal="center"/>
    </xf>
    <xf numFmtId="0" fontId="6" fillId="0" borderId="81" xfId="0" applyFont="1" applyBorder="1" applyAlignment="1">
      <alignment horizontal="center"/>
    </xf>
    <xf numFmtId="0" fontId="4" fillId="0" borderId="1" xfId="0" applyFont="1" applyBorder="1" applyAlignment="1">
      <alignment horizontal="center" vertical="top"/>
    </xf>
    <xf numFmtId="0" fontId="6" fillId="0" borderId="0" xfId="0" applyFont="1" applyBorder="1" applyAlignment="1">
      <alignment horizontal="center"/>
    </xf>
    <xf numFmtId="0" fontId="7" fillId="0" borderId="7" xfId="0" applyFont="1" applyBorder="1" applyAlignment="1">
      <alignment horizontal="center" vertical="top"/>
    </xf>
    <xf numFmtId="49" fontId="2" fillId="0" borderId="1" xfId="0" applyNumberFormat="1" applyFont="1" applyBorder="1" applyAlignment="1">
      <alignment horizontal="center"/>
    </xf>
    <xf numFmtId="49" fontId="4" fillId="0" borderId="1" xfId="0" applyNumberFormat="1" applyFont="1" applyBorder="1" applyAlignment="1">
      <alignment horizontal="center"/>
    </xf>
    <xf numFmtId="49" fontId="35" fillId="0" borderId="0" xfId="8" applyNumberFormat="1" applyAlignment="1" applyProtection="1"/>
    <xf numFmtId="49" fontId="7" fillId="0" borderId="0" xfId="0" quotePrefix="1" applyNumberFormat="1" applyFont="1"/>
    <xf numFmtId="0" fontId="32" fillId="0" borderId="0" xfId="0" applyFont="1" applyAlignment="1">
      <alignment horizontal="center" vertical="top"/>
    </xf>
    <xf numFmtId="0" fontId="33" fillId="0" borderId="0" xfId="0" applyFont="1" applyAlignment="1">
      <alignment horizontal="right" vertical="center"/>
    </xf>
    <xf numFmtId="49" fontId="34" fillId="0" borderId="0" xfId="0" applyNumberFormat="1" applyFont="1" applyAlignment="1">
      <alignment horizontal="center"/>
    </xf>
    <xf numFmtId="0" fontId="3" fillId="0" borderId="0" xfId="0" applyFont="1" applyBorder="1" applyAlignment="1">
      <alignment horizontal="center" vertical="top"/>
    </xf>
    <xf numFmtId="49" fontId="36" fillId="0" borderId="0" xfId="0" applyNumberFormat="1" applyFont="1" applyBorder="1" applyAlignment="1">
      <alignment horizontal="center"/>
    </xf>
  </cellXfs>
  <cellStyles count="9">
    <cellStyle name="Comma" xfId="1" builtinId="3"/>
    <cellStyle name="Comma 2" xfId="4"/>
    <cellStyle name="Currency" xfId="2" builtinId="4"/>
    <cellStyle name="Currency 2" xfId="5"/>
    <cellStyle name="Hyperlink" xfId="8" builtinId="8"/>
    <cellStyle name="Normal" xfId="0" builtinId="0"/>
    <cellStyle name="Normal 2" xfId="3"/>
    <cellStyle name="Normal 3" xfId="7"/>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44450</xdr:colOff>
      <xdr:row>4</xdr:row>
      <xdr:rowOff>9525</xdr:rowOff>
    </xdr:from>
    <xdr:to>
      <xdr:col>14</xdr:col>
      <xdr:colOff>203200</xdr:colOff>
      <xdr:row>4</xdr:row>
      <xdr:rowOff>180975</xdr:rowOff>
    </xdr:to>
    <xdr:sp macro="" textlink="">
      <xdr:nvSpPr>
        <xdr:cNvPr id="3" name="Text Box 15">
          <a:extLst>
            <a:ext uri="{FF2B5EF4-FFF2-40B4-BE49-F238E27FC236}">
              <a16:creationId xmlns:a16="http://schemas.microsoft.com/office/drawing/2014/main" id="{00000000-0008-0000-0500-000003000000}"/>
            </a:ext>
          </a:extLst>
        </xdr:cNvPr>
        <xdr:cNvSpPr txBox="1">
          <a:spLocks noChangeArrowheads="1"/>
        </xdr:cNvSpPr>
      </xdr:nvSpPr>
      <xdr:spPr bwMode="auto">
        <a:xfrm>
          <a:off x="6988175" y="1047750"/>
          <a:ext cx="158750" cy="171450"/>
        </a:xfrm>
        <a:prstGeom prst="rect">
          <a:avLst/>
        </a:prstGeom>
        <a:solidFill>
          <a:srgbClr val="FFFFFF"/>
        </a:solidFill>
        <a:ln w="9525">
          <a:solidFill>
            <a:srgbClr val="000000"/>
          </a:solidFill>
          <a:miter lim="800000"/>
          <a:headEnd/>
          <a:tailEnd/>
        </a:ln>
      </xdr:spPr>
    </xdr:sp>
    <xdr:clientData/>
  </xdr:twoCellAnchor>
  <xdr:twoCellAnchor>
    <xdr:from>
      <xdr:col>1</xdr:col>
      <xdr:colOff>57150</xdr:colOff>
      <xdr:row>15</xdr:row>
      <xdr:rowOff>19050</xdr:rowOff>
    </xdr:from>
    <xdr:to>
      <xdr:col>1</xdr:col>
      <xdr:colOff>196850</xdr:colOff>
      <xdr:row>15</xdr:row>
      <xdr:rowOff>180975</xdr:rowOff>
    </xdr:to>
    <xdr:sp macro="" textlink="">
      <xdr:nvSpPr>
        <xdr:cNvPr id="4" name="Rectangle 10">
          <a:extLst>
            <a:ext uri="{FF2B5EF4-FFF2-40B4-BE49-F238E27FC236}">
              <a16:creationId xmlns:a16="http://schemas.microsoft.com/office/drawing/2014/main" id="{00000000-0008-0000-0500-000004000000}"/>
            </a:ext>
          </a:extLst>
        </xdr:cNvPr>
        <xdr:cNvSpPr>
          <a:spLocks noChangeArrowheads="1"/>
        </xdr:cNvSpPr>
      </xdr:nvSpPr>
      <xdr:spPr bwMode="auto">
        <a:xfrm>
          <a:off x="247650" y="3143250"/>
          <a:ext cx="139700"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16</xdr:row>
      <xdr:rowOff>28575</xdr:rowOff>
    </xdr:from>
    <xdr:to>
      <xdr:col>1</xdr:col>
      <xdr:colOff>206375</xdr:colOff>
      <xdr:row>16</xdr:row>
      <xdr:rowOff>190500</xdr:rowOff>
    </xdr:to>
    <xdr:sp macro="" textlink="">
      <xdr:nvSpPr>
        <xdr:cNvPr id="5" name="Rectangle 10">
          <a:extLst>
            <a:ext uri="{FF2B5EF4-FFF2-40B4-BE49-F238E27FC236}">
              <a16:creationId xmlns:a16="http://schemas.microsoft.com/office/drawing/2014/main" id="{00000000-0008-0000-0500-000005000000}"/>
            </a:ext>
          </a:extLst>
        </xdr:cNvPr>
        <xdr:cNvSpPr>
          <a:spLocks noChangeArrowheads="1"/>
        </xdr:cNvSpPr>
      </xdr:nvSpPr>
      <xdr:spPr bwMode="auto">
        <a:xfrm>
          <a:off x="257175" y="3352800"/>
          <a:ext cx="139700"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16</xdr:row>
      <xdr:rowOff>28575</xdr:rowOff>
    </xdr:from>
    <xdr:to>
      <xdr:col>1</xdr:col>
      <xdr:colOff>203200</xdr:colOff>
      <xdr:row>16</xdr:row>
      <xdr:rowOff>190500</xdr:rowOff>
    </xdr:to>
    <xdr:sp macro="" textlink="">
      <xdr:nvSpPr>
        <xdr:cNvPr id="2" name="Rectangle 10">
          <a:extLst>
            <a:ext uri="{FF2B5EF4-FFF2-40B4-BE49-F238E27FC236}">
              <a16:creationId xmlns:a16="http://schemas.microsoft.com/office/drawing/2014/main" id="{00000000-0008-0000-0600-000002000000}"/>
            </a:ext>
          </a:extLst>
        </xdr:cNvPr>
        <xdr:cNvSpPr>
          <a:spLocks noChangeArrowheads="1"/>
        </xdr:cNvSpPr>
      </xdr:nvSpPr>
      <xdr:spPr bwMode="auto">
        <a:xfrm>
          <a:off x="254000" y="3343275"/>
          <a:ext cx="139700"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53975</xdr:colOff>
      <xdr:row>15</xdr:row>
      <xdr:rowOff>19050</xdr:rowOff>
    </xdr:from>
    <xdr:to>
      <xdr:col>1</xdr:col>
      <xdr:colOff>193675</xdr:colOff>
      <xdr:row>15</xdr:row>
      <xdr:rowOff>180975</xdr:rowOff>
    </xdr:to>
    <xdr:sp macro="" textlink="">
      <xdr:nvSpPr>
        <xdr:cNvPr id="3" name="Rectangle 12">
          <a:extLst>
            <a:ext uri="{FF2B5EF4-FFF2-40B4-BE49-F238E27FC236}">
              <a16:creationId xmlns:a16="http://schemas.microsoft.com/office/drawing/2014/main" id="{00000000-0008-0000-0600-000003000000}"/>
            </a:ext>
          </a:extLst>
        </xdr:cNvPr>
        <xdr:cNvSpPr>
          <a:spLocks noChangeArrowheads="1"/>
        </xdr:cNvSpPr>
      </xdr:nvSpPr>
      <xdr:spPr bwMode="auto">
        <a:xfrm>
          <a:off x="244475" y="3133725"/>
          <a:ext cx="139700"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44450</xdr:colOff>
      <xdr:row>4</xdr:row>
      <xdr:rowOff>9525</xdr:rowOff>
    </xdr:from>
    <xdr:to>
      <xdr:col>14</xdr:col>
      <xdr:colOff>203200</xdr:colOff>
      <xdr:row>4</xdr:row>
      <xdr:rowOff>180975</xdr:rowOff>
    </xdr:to>
    <xdr:sp macro="" textlink="">
      <xdr:nvSpPr>
        <xdr:cNvPr id="4" name="Text Box 15">
          <a:extLst>
            <a:ext uri="{FF2B5EF4-FFF2-40B4-BE49-F238E27FC236}">
              <a16:creationId xmlns:a16="http://schemas.microsoft.com/office/drawing/2014/main" id="{00000000-0008-0000-0600-000004000000}"/>
            </a:ext>
          </a:extLst>
        </xdr:cNvPr>
        <xdr:cNvSpPr txBox="1">
          <a:spLocks noChangeArrowheads="1"/>
        </xdr:cNvSpPr>
      </xdr:nvSpPr>
      <xdr:spPr bwMode="auto">
        <a:xfrm>
          <a:off x="6864350" y="1133475"/>
          <a:ext cx="158750" cy="1714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mailto:tony.odonahue@corvallisrfpd.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3"/>
  <sheetViews>
    <sheetView workbookViewId="0">
      <selection activeCell="C1" sqref="C1:F1"/>
    </sheetView>
  </sheetViews>
  <sheetFormatPr defaultColWidth="8.875" defaultRowHeight="15.75" x14ac:dyDescent="0.25"/>
  <cols>
    <col min="1" max="1" width="2.375" customWidth="1"/>
    <col min="2" max="2" width="31.125" customWidth="1"/>
    <col min="3" max="3" width="22.625" customWidth="1"/>
    <col min="4" max="5" width="23.125" customWidth="1"/>
    <col min="6" max="6" width="20.875" customWidth="1"/>
    <col min="7" max="7" width="11.125" bestFit="1" customWidth="1"/>
    <col min="8" max="8" width="11.625" bestFit="1" customWidth="1"/>
    <col min="9" max="9" width="11.125" style="21" bestFit="1" customWidth="1"/>
  </cols>
  <sheetData>
    <row r="1" spans="2:6" ht="22.5" customHeight="1" thickBot="1" x14ac:dyDescent="0.35">
      <c r="B1" s="242" t="s">
        <v>293</v>
      </c>
      <c r="C1" s="374" t="s">
        <v>44</v>
      </c>
      <c r="D1" s="374"/>
      <c r="E1" s="374"/>
      <c r="F1" s="374"/>
    </row>
    <row r="2" spans="2:6" ht="16.5" thickTop="1" x14ac:dyDescent="0.25">
      <c r="B2" s="375" t="s">
        <v>300</v>
      </c>
      <c r="C2" s="376"/>
      <c r="D2" s="376"/>
      <c r="E2" s="376"/>
      <c r="F2" s="377"/>
    </row>
    <row r="3" spans="2:6" x14ac:dyDescent="0.25">
      <c r="B3" s="378"/>
      <c r="C3" s="376"/>
      <c r="D3" s="376"/>
      <c r="E3" s="376"/>
      <c r="F3" s="377"/>
    </row>
    <row r="4" spans="2:6" x14ac:dyDescent="0.25">
      <c r="B4" s="378"/>
      <c r="C4" s="376"/>
      <c r="D4" s="376"/>
      <c r="E4" s="376"/>
      <c r="F4" s="377"/>
    </row>
    <row r="5" spans="2:6" x14ac:dyDescent="0.25">
      <c r="B5" s="378"/>
      <c r="C5" s="376"/>
      <c r="D5" s="376"/>
      <c r="E5" s="376"/>
      <c r="F5" s="377"/>
    </row>
    <row r="6" spans="2:6" x14ac:dyDescent="0.25">
      <c r="B6" s="378"/>
      <c r="C6" s="376"/>
      <c r="D6" s="376"/>
      <c r="E6" s="376"/>
      <c r="F6" s="377"/>
    </row>
    <row r="7" spans="2:6" x14ac:dyDescent="0.25">
      <c r="B7" s="378"/>
      <c r="C7" s="376"/>
      <c r="D7" s="376"/>
      <c r="E7" s="376"/>
      <c r="F7" s="377"/>
    </row>
    <row r="8" spans="2:6" ht="25.5" customHeight="1" thickBot="1" x14ac:dyDescent="0.3">
      <c r="B8" s="310" t="s">
        <v>269</v>
      </c>
      <c r="C8" s="379"/>
      <c r="D8" s="22" t="s">
        <v>270</v>
      </c>
      <c r="E8" s="379" t="s">
        <v>271</v>
      </c>
      <c r="F8" s="380"/>
    </row>
    <row r="9" spans="2:6" ht="13.5" customHeight="1" thickBot="1" x14ac:dyDescent="0.3">
      <c r="B9" s="314"/>
      <c r="C9" s="314"/>
      <c r="D9" s="314"/>
      <c r="E9" s="314"/>
      <c r="F9" s="314"/>
    </row>
    <row r="10" spans="2:6" x14ac:dyDescent="0.25">
      <c r="B10" s="371" t="s">
        <v>45</v>
      </c>
      <c r="C10" s="372"/>
      <c r="D10" s="372"/>
      <c r="E10" s="372"/>
      <c r="F10" s="373"/>
    </row>
    <row r="11" spans="2:6" x14ac:dyDescent="0.25">
      <c r="B11" s="358" t="s">
        <v>46</v>
      </c>
      <c r="C11" s="359"/>
      <c r="D11" s="23" t="s">
        <v>47</v>
      </c>
      <c r="E11" s="23" t="s">
        <v>48</v>
      </c>
      <c r="F11" s="24" t="s">
        <v>49</v>
      </c>
    </row>
    <row r="12" spans="2:6" ht="15.75" customHeight="1" x14ac:dyDescent="0.25">
      <c r="B12" s="306"/>
      <c r="C12" s="307"/>
      <c r="D12" s="25" t="s">
        <v>284</v>
      </c>
      <c r="E12" s="25" t="s">
        <v>272</v>
      </c>
      <c r="F12" s="26" t="s">
        <v>273</v>
      </c>
    </row>
    <row r="13" spans="2:6" ht="13.5" customHeight="1" x14ac:dyDescent="0.25">
      <c r="B13" s="360" t="s">
        <v>50</v>
      </c>
      <c r="C13" s="361"/>
      <c r="D13" s="259">
        <v>4667813</v>
      </c>
      <c r="E13" s="259">
        <v>4621076</v>
      </c>
      <c r="F13" s="259">
        <f>'LB-11 Equip Res'!L12+'LB-11 Cap Res'!L12+'LB-20'!J11</f>
        <v>4651085</v>
      </c>
    </row>
    <row r="14" spans="2:6" ht="13.5" customHeight="1" x14ac:dyDescent="0.25">
      <c r="B14" s="362"/>
      <c r="C14" s="363"/>
      <c r="D14" s="259"/>
      <c r="E14" s="259"/>
      <c r="F14" s="259"/>
    </row>
    <row r="15" spans="2:6" x14ac:dyDescent="0.25">
      <c r="B15" s="364" t="s">
        <v>51</v>
      </c>
      <c r="C15" s="365"/>
      <c r="D15" s="259">
        <v>0</v>
      </c>
      <c r="E15" s="259"/>
      <c r="F15" s="259"/>
    </row>
    <row r="16" spans="2:6" ht="14.25" customHeight="1" x14ac:dyDescent="0.25">
      <c r="B16" s="362" t="s">
        <v>52</v>
      </c>
      <c r="C16" s="363"/>
      <c r="D16" s="259">
        <v>0</v>
      </c>
      <c r="E16" s="259"/>
      <c r="F16" s="259"/>
    </row>
    <row r="17" spans="2:9" ht="14.25" customHeight="1" x14ac:dyDescent="0.25">
      <c r="B17" s="364" t="s">
        <v>53</v>
      </c>
      <c r="C17" s="365"/>
      <c r="D17" s="259">
        <v>170000</v>
      </c>
      <c r="E17" s="259">
        <v>220000</v>
      </c>
      <c r="F17" s="259">
        <f>'LB-30'!J49</f>
        <v>700000</v>
      </c>
    </row>
    <row r="18" spans="2:9" x14ac:dyDescent="0.25">
      <c r="B18" s="362" t="s">
        <v>54</v>
      </c>
      <c r="C18" s="363"/>
      <c r="D18" s="259">
        <f>40640+18097</f>
        <v>58737</v>
      </c>
      <c r="E18" s="259">
        <v>135000</v>
      </c>
      <c r="F18" s="259">
        <f>'LB-20'!J13+'LB-20'!J17+'LB-11 Equip Res'!L15+'LB-11 Cap Res'!L15</f>
        <v>33000</v>
      </c>
    </row>
    <row r="19" spans="2:9" ht="14.25" customHeight="1" thickBot="1" x14ac:dyDescent="0.3">
      <c r="B19" s="366" t="s">
        <v>55</v>
      </c>
      <c r="C19" s="367"/>
      <c r="D19" s="259">
        <v>2277225</v>
      </c>
      <c r="E19" s="259">
        <v>2550000</v>
      </c>
      <c r="F19" s="259">
        <f>+'LB-20'!J25</f>
        <v>2550000</v>
      </c>
    </row>
    <row r="20" spans="2:9" ht="14.25" customHeight="1" thickBot="1" x14ac:dyDescent="0.3">
      <c r="B20" s="368" t="s">
        <v>56</v>
      </c>
      <c r="C20" s="369"/>
      <c r="D20" s="292">
        <f>SUM(D13:D19)</f>
        <v>7173775</v>
      </c>
      <c r="E20" s="292">
        <v>7526076</v>
      </c>
      <c r="F20" s="292">
        <f>SUM(F13:F19)</f>
        <v>7934085</v>
      </c>
      <c r="H20" s="27"/>
      <c r="I20" s="240"/>
    </row>
    <row r="21" spans="2:9" ht="14.25" customHeight="1" thickBot="1" x14ac:dyDescent="0.3">
      <c r="B21" s="370"/>
      <c r="C21" s="370"/>
      <c r="D21" s="370"/>
      <c r="E21" s="370"/>
      <c r="F21" s="370"/>
    </row>
    <row r="22" spans="2:9" ht="14.25" customHeight="1" x14ac:dyDescent="0.25">
      <c r="B22" s="315" t="s">
        <v>57</v>
      </c>
      <c r="C22" s="316"/>
      <c r="D22" s="316"/>
      <c r="E22" s="316"/>
      <c r="F22" s="317"/>
    </row>
    <row r="23" spans="2:9" ht="14.25" customHeight="1" x14ac:dyDescent="0.25">
      <c r="B23" s="352" t="s">
        <v>58</v>
      </c>
      <c r="C23" s="353"/>
      <c r="D23" s="235">
        <v>0</v>
      </c>
      <c r="E23" s="257">
        <v>0</v>
      </c>
      <c r="F23" s="257">
        <v>0</v>
      </c>
    </row>
    <row r="24" spans="2:9" ht="14.25" customHeight="1" x14ac:dyDescent="0.25">
      <c r="B24" s="352" t="s">
        <v>59</v>
      </c>
      <c r="C24" s="353"/>
      <c r="D24" s="236">
        <v>2044227</v>
      </c>
      <c r="E24" s="259">
        <v>2456300</v>
      </c>
      <c r="F24" s="259">
        <f>'LB-30'!J42</f>
        <v>2502000</v>
      </c>
    </row>
    <row r="25" spans="2:9" ht="14.25" customHeight="1" x14ac:dyDescent="0.25">
      <c r="B25" s="352" t="s">
        <v>42</v>
      </c>
      <c r="C25" s="353"/>
      <c r="D25" s="237">
        <v>40710</v>
      </c>
      <c r="E25" s="258">
        <v>20000</v>
      </c>
      <c r="F25" s="258">
        <f>'LB-30'!J45+'LB-11 Equip Res'!L26+'LB-11 Cap Res'!L26</f>
        <v>4224085</v>
      </c>
    </row>
    <row r="26" spans="2:9" ht="14.25" customHeight="1" x14ac:dyDescent="0.25">
      <c r="B26" s="352" t="s">
        <v>41</v>
      </c>
      <c r="C26" s="353"/>
      <c r="D26" s="236">
        <v>0</v>
      </c>
      <c r="E26" s="259">
        <v>0</v>
      </c>
      <c r="F26" s="259">
        <v>0</v>
      </c>
    </row>
    <row r="27" spans="2:9" ht="14.25" customHeight="1" x14ac:dyDescent="0.25">
      <c r="B27" s="352" t="s">
        <v>60</v>
      </c>
      <c r="C27" s="353"/>
      <c r="D27" s="238">
        <v>170000</v>
      </c>
      <c r="E27" s="259">
        <v>220000</v>
      </c>
      <c r="F27" s="259">
        <f>'LB-30'!J49</f>
        <v>700000</v>
      </c>
    </row>
    <row r="28" spans="2:9" ht="14.25" customHeight="1" x14ac:dyDescent="0.25">
      <c r="B28" s="352" t="s">
        <v>266</v>
      </c>
      <c r="C28" s="353"/>
      <c r="D28" s="238">
        <v>0</v>
      </c>
      <c r="E28" s="259">
        <v>805000</v>
      </c>
      <c r="F28" s="259">
        <f>'LB-30'!J53+'LB-30'!J54</f>
        <v>75000</v>
      </c>
      <c r="G28" s="240"/>
      <c r="H28" s="240"/>
    </row>
    <row r="29" spans="2:9" ht="14.25" customHeight="1" x14ac:dyDescent="0.25">
      <c r="B29" s="352" t="s">
        <v>61</v>
      </c>
      <c r="C29" s="353"/>
      <c r="D29" s="238">
        <v>0</v>
      </c>
      <c r="E29" s="259">
        <v>0</v>
      </c>
      <c r="F29" s="259">
        <f>'LB-11 Cap Res'!L27</f>
        <v>150000</v>
      </c>
    </row>
    <row r="30" spans="2:9" ht="14.25" customHeight="1" thickBot="1" x14ac:dyDescent="0.3">
      <c r="B30" s="354" t="s">
        <v>62</v>
      </c>
      <c r="C30" s="355"/>
      <c r="D30" s="239">
        <f>D20-SUM(D23:D29)</f>
        <v>4918838</v>
      </c>
      <c r="E30" s="261">
        <v>2711</v>
      </c>
      <c r="F30" s="261">
        <f>'LB-30'!J56+'LB-30'!J58</f>
        <v>283000</v>
      </c>
      <c r="G30" s="28"/>
    </row>
    <row r="31" spans="2:9" ht="14.25" customHeight="1" thickTop="1" thickBot="1" x14ac:dyDescent="0.3">
      <c r="B31" s="356" t="s">
        <v>63</v>
      </c>
      <c r="C31" s="357"/>
      <c r="D31" s="292">
        <f>SUM(D23:D30)</f>
        <v>7173775</v>
      </c>
      <c r="E31" s="292">
        <v>7526076</v>
      </c>
      <c r="F31" s="292">
        <f>SUM(F23:F30)</f>
        <v>7934085</v>
      </c>
      <c r="G31" s="28"/>
      <c r="H31" s="283"/>
      <c r="I31" s="28"/>
    </row>
    <row r="32" spans="2:9" ht="14.25" customHeight="1" thickBot="1" x14ac:dyDescent="0.3">
      <c r="B32" s="314"/>
      <c r="C32" s="314"/>
      <c r="D32" s="314"/>
      <c r="E32" s="314"/>
      <c r="F32" s="314"/>
    </row>
    <row r="33" spans="2:8" ht="14.25" customHeight="1" x14ac:dyDescent="0.25">
      <c r="B33" s="315" t="s">
        <v>64</v>
      </c>
      <c r="C33" s="316"/>
      <c r="D33" s="316"/>
      <c r="E33" s="316"/>
      <c r="F33" s="317"/>
    </row>
    <row r="34" spans="2:8" ht="14.25" customHeight="1" x14ac:dyDescent="0.25">
      <c r="B34" s="350" t="s">
        <v>65</v>
      </c>
      <c r="C34" s="351"/>
      <c r="D34" s="29"/>
      <c r="E34" s="30"/>
      <c r="F34" s="31"/>
    </row>
    <row r="35" spans="2:8" ht="14.25" customHeight="1" thickBot="1" x14ac:dyDescent="0.3">
      <c r="B35" s="328" t="s">
        <v>66</v>
      </c>
      <c r="C35" s="329"/>
      <c r="D35" s="32"/>
      <c r="E35" s="33"/>
      <c r="F35" s="34"/>
    </row>
    <row r="36" spans="2:8" ht="14.25" customHeight="1" x14ac:dyDescent="0.25">
      <c r="B36" s="330" t="s">
        <v>237</v>
      </c>
      <c r="C36" s="331"/>
      <c r="D36" s="267">
        <f>D31</f>
        <v>7173775</v>
      </c>
      <c r="E36" s="267">
        <f>E31</f>
        <v>7526076</v>
      </c>
      <c r="F36" s="268">
        <f>F31</f>
        <v>7934085</v>
      </c>
    </row>
    <row r="37" spans="2:8" ht="14.25" customHeight="1" x14ac:dyDescent="0.25">
      <c r="B37" s="332" t="s">
        <v>67</v>
      </c>
      <c r="C37" s="333"/>
      <c r="D37" s="269">
        <v>0</v>
      </c>
      <c r="E37" s="238">
        <v>0</v>
      </c>
      <c r="F37" s="259">
        <v>0</v>
      </c>
    </row>
    <row r="38" spans="2:8" x14ac:dyDescent="0.25">
      <c r="B38" s="334" t="s">
        <v>68</v>
      </c>
      <c r="C38" s="335"/>
      <c r="D38" s="236"/>
      <c r="E38" s="236"/>
      <c r="F38" s="258"/>
      <c r="G38" s="28"/>
      <c r="H38" s="28"/>
    </row>
    <row r="39" spans="2:8" ht="16.5" thickBot="1" x14ac:dyDescent="0.3">
      <c r="B39" s="336" t="s">
        <v>69</v>
      </c>
      <c r="C39" s="337"/>
      <c r="D39" s="270">
        <v>0</v>
      </c>
      <c r="E39" s="270">
        <v>0</v>
      </c>
      <c r="F39" s="271">
        <v>0</v>
      </c>
      <c r="G39" s="28"/>
      <c r="H39" s="28"/>
    </row>
    <row r="40" spans="2:8" x14ac:dyDescent="0.25">
      <c r="B40" s="338" t="s">
        <v>70</v>
      </c>
      <c r="C40" s="339"/>
      <c r="D40" s="292">
        <f>D36+D38</f>
        <v>7173775</v>
      </c>
      <c r="E40" s="292">
        <f>E36+E38</f>
        <v>7526076</v>
      </c>
      <c r="F40" s="292">
        <f>F36+F38</f>
        <v>7934085</v>
      </c>
      <c r="G40" s="28"/>
      <c r="H40" s="28"/>
    </row>
    <row r="41" spans="2:8" ht="16.5" thickBot="1" x14ac:dyDescent="0.3">
      <c r="B41" s="340" t="s">
        <v>71</v>
      </c>
      <c r="C41" s="341"/>
      <c r="D41" s="35"/>
      <c r="E41" s="36"/>
      <c r="F41" s="37"/>
      <c r="G41" s="28"/>
      <c r="H41" s="28"/>
    </row>
    <row r="42" spans="2:8" ht="16.5" thickBot="1" x14ac:dyDescent="0.3">
      <c r="B42" s="342"/>
      <c r="C42" s="342"/>
      <c r="D42" s="342"/>
      <c r="E42" s="342"/>
      <c r="F42" s="342"/>
      <c r="G42" s="28"/>
      <c r="H42" s="28"/>
    </row>
    <row r="43" spans="2:8" x14ac:dyDescent="0.25">
      <c r="B43" s="315" t="s">
        <v>72</v>
      </c>
      <c r="C43" s="316"/>
      <c r="D43" s="316"/>
      <c r="E43" s="316"/>
      <c r="F43" s="317"/>
      <c r="G43" s="28"/>
      <c r="H43" s="28"/>
    </row>
    <row r="44" spans="2:8" x14ac:dyDescent="0.25">
      <c r="B44" s="343" t="s">
        <v>73</v>
      </c>
      <c r="C44" s="344"/>
      <c r="D44" s="344"/>
      <c r="E44" s="344"/>
      <c r="F44" s="345"/>
      <c r="G44" s="28"/>
      <c r="H44" s="28"/>
    </row>
    <row r="45" spans="2:8" ht="16.5" thickBot="1" x14ac:dyDescent="0.3">
      <c r="B45" s="346"/>
      <c r="C45" s="347"/>
      <c r="D45" s="347"/>
      <c r="E45" s="347"/>
      <c r="F45" s="348"/>
      <c r="G45" s="28"/>
      <c r="H45" s="28"/>
    </row>
    <row r="46" spans="2:8" ht="16.5" thickBot="1" x14ac:dyDescent="0.3">
      <c r="B46" s="349"/>
      <c r="C46" s="349"/>
      <c r="D46" s="349"/>
      <c r="E46" s="349"/>
      <c r="F46" s="349"/>
      <c r="G46" s="28" t="s">
        <v>74</v>
      </c>
      <c r="H46" s="28"/>
    </row>
    <row r="47" spans="2:8" ht="16.5" thickBot="1" x14ac:dyDescent="0.3">
      <c r="B47" s="325" t="s">
        <v>75</v>
      </c>
      <c r="C47" s="326"/>
      <c r="D47" s="326"/>
      <c r="E47" s="326"/>
      <c r="F47" s="327"/>
      <c r="G47" s="28"/>
      <c r="H47" s="28"/>
    </row>
    <row r="48" spans="2:8" x14ac:dyDescent="0.25">
      <c r="B48" s="304"/>
      <c r="C48" s="305"/>
      <c r="D48" s="38" t="s">
        <v>76</v>
      </c>
      <c r="E48" s="39" t="s">
        <v>76</v>
      </c>
      <c r="F48" s="40" t="s">
        <v>77</v>
      </c>
      <c r="G48" s="28"/>
      <c r="H48" s="28"/>
    </row>
    <row r="49" spans="2:8" ht="15.75" customHeight="1" x14ac:dyDescent="0.25">
      <c r="B49" s="306"/>
      <c r="C49" s="307"/>
      <c r="D49" s="41" t="s">
        <v>284</v>
      </c>
      <c r="E49" s="41" t="s">
        <v>272</v>
      </c>
      <c r="F49" s="42" t="s">
        <v>273</v>
      </c>
    </row>
    <row r="50" spans="2:8" x14ac:dyDescent="0.25">
      <c r="B50" s="308" t="s">
        <v>78</v>
      </c>
      <c r="C50" s="309"/>
      <c r="D50" s="43" t="s">
        <v>79</v>
      </c>
      <c r="E50" s="43" t="s">
        <v>79</v>
      </c>
      <c r="F50" s="44" t="s">
        <v>79</v>
      </c>
      <c r="G50" s="28"/>
      <c r="H50" s="28"/>
    </row>
    <row r="51" spans="2:8" x14ac:dyDescent="0.25">
      <c r="B51" s="310" t="s">
        <v>80</v>
      </c>
      <c r="C51" s="311"/>
      <c r="D51" s="45" t="s">
        <v>81</v>
      </c>
      <c r="E51" s="45" t="s">
        <v>81</v>
      </c>
      <c r="F51" s="46" t="s">
        <v>81</v>
      </c>
      <c r="G51" s="28"/>
      <c r="H51" s="28"/>
    </row>
    <row r="52" spans="2:8" ht="16.5" thickBot="1" x14ac:dyDescent="0.3">
      <c r="B52" s="312" t="s">
        <v>82</v>
      </c>
      <c r="C52" s="313"/>
      <c r="D52" s="47" t="s">
        <v>81</v>
      </c>
      <c r="E52" s="47" t="s">
        <v>81</v>
      </c>
      <c r="F52" s="48" t="s">
        <v>81</v>
      </c>
      <c r="G52" s="28"/>
      <c r="H52" s="28"/>
    </row>
    <row r="53" spans="2:8" ht="16.5" thickBot="1" x14ac:dyDescent="0.3">
      <c r="B53" s="314"/>
      <c r="C53" s="314"/>
      <c r="D53" s="314"/>
      <c r="E53" s="314"/>
      <c r="F53" s="314"/>
      <c r="G53" s="28"/>
      <c r="H53" s="28"/>
    </row>
    <row r="54" spans="2:8" x14ac:dyDescent="0.25">
      <c r="B54" s="315" t="s">
        <v>83</v>
      </c>
      <c r="C54" s="316"/>
      <c r="D54" s="316"/>
      <c r="E54" s="316"/>
      <c r="F54" s="317"/>
      <c r="G54" s="28"/>
      <c r="H54" s="28"/>
    </row>
    <row r="55" spans="2:8" x14ac:dyDescent="0.25">
      <c r="B55" s="49" t="s">
        <v>84</v>
      </c>
      <c r="C55" s="318" t="s">
        <v>85</v>
      </c>
      <c r="D55" s="319"/>
      <c r="E55" s="318" t="s">
        <v>86</v>
      </c>
      <c r="F55" s="320"/>
      <c r="G55" s="28"/>
      <c r="H55" s="28"/>
    </row>
    <row r="56" spans="2:8" x14ac:dyDescent="0.25">
      <c r="B56" s="50"/>
      <c r="C56" s="321" t="s">
        <v>274</v>
      </c>
      <c r="D56" s="322"/>
      <c r="E56" s="323" t="s">
        <v>275</v>
      </c>
      <c r="F56" s="324"/>
      <c r="G56" s="28"/>
      <c r="H56" s="28"/>
    </row>
    <row r="57" spans="2:8" x14ac:dyDescent="0.25">
      <c r="B57" s="51" t="s">
        <v>87</v>
      </c>
      <c r="C57" s="298">
        <v>0</v>
      </c>
      <c r="D57" s="299"/>
      <c r="E57" s="298">
        <v>0</v>
      </c>
      <c r="F57" s="300"/>
      <c r="G57" s="28"/>
      <c r="H57" s="28"/>
    </row>
    <row r="58" spans="2:8" x14ac:dyDescent="0.25">
      <c r="B58" s="52" t="s">
        <v>88</v>
      </c>
      <c r="C58" s="298">
        <v>0</v>
      </c>
      <c r="D58" s="299"/>
      <c r="E58" s="298">
        <v>0</v>
      </c>
      <c r="F58" s="300"/>
      <c r="G58" s="28"/>
      <c r="H58" s="28"/>
    </row>
    <row r="59" spans="2:8" x14ac:dyDescent="0.25">
      <c r="B59" s="53" t="s">
        <v>89</v>
      </c>
      <c r="C59" s="298">
        <v>0</v>
      </c>
      <c r="D59" s="299"/>
      <c r="E59" s="298">
        <v>0</v>
      </c>
      <c r="F59" s="300"/>
      <c r="G59" s="28"/>
      <c r="H59" s="28"/>
    </row>
    <row r="60" spans="2:8" ht="16.5" thickBot="1" x14ac:dyDescent="0.3">
      <c r="B60" s="54" t="s">
        <v>90</v>
      </c>
      <c r="C60" s="301">
        <f>SUM(C57:D59)</f>
        <v>0</v>
      </c>
      <c r="D60" s="302"/>
      <c r="E60" s="301">
        <f>SUM(E57:F59)</f>
        <v>0</v>
      </c>
      <c r="F60" s="303"/>
      <c r="G60" s="28"/>
      <c r="H60" s="28"/>
    </row>
    <row r="61" spans="2:8" x14ac:dyDescent="0.25">
      <c r="B61" s="55"/>
      <c r="G61" s="28"/>
      <c r="H61" s="28"/>
    </row>
    <row r="62" spans="2:8" x14ac:dyDescent="0.25">
      <c r="G62" s="28"/>
      <c r="H62" s="28"/>
    </row>
    <row r="63" spans="2:8" x14ac:dyDescent="0.25">
      <c r="B63" t="s">
        <v>295</v>
      </c>
    </row>
  </sheetData>
  <sheetProtection algorithmName="SHA-512" hashValue="M+w85To9iVAXXqYnfAIJFI29KzCA8USp8cQX7B8QtavcAguLWGpKYPdvt/JOekZNTp5JhjjA5xJkXNikG6n7XA==" saltValue="ztYthiHfDja0uw404JDr1Q==" spinCount="100000" sheet="1" objects="1" scenarios="1"/>
  <mergeCells count="61">
    <mergeCell ref="B10:F10"/>
    <mergeCell ref="C1:F1"/>
    <mergeCell ref="B2:F7"/>
    <mergeCell ref="B8:C8"/>
    <mergeCell ref="E8:F8"/>
    <mergeCell ref="B9:F9"/>
    <mergeCell ref="B22:F22"/>
    <mergeCell ref="B11:C11"/>
    <mergeCell ref="B12:C12"/>
    <mergeCell ref="B13:C13"/>
    <mergeCell ref="B14:C14"/>
    <mergeCell ref="B15:C15"/>
    <mergeCell ref="B16:C16"/>
    <mergeCell ref="B17:C17"/>
    <mergeCell ref="B18:C18"/>
    <mergeCell ref="B19:C19"/>
    <mergeCell ref="B20:C20"/>
    <mergeCell ref="B21:F21"/>
    <mergeCell ref="B34:C34"/>
    <mergeCell ref="B23:C23"/>
    <mergeCell ref="B24:C24"/>
    <mergeCell ref="B25:C25"/>
    <mergeCell ref="B26:C26"/>
    <mergeCell ref="B27:C27"/>
    <mergeCell ref="B28:C28"/>
    <mergeCell ref="B29:C29"/>
    <mergeCell ref="B30:C30"/>
    <mergeCell ref="B31:C31"/>
    <mergeCell ref="B32:F32"/>
    <mergeCell ref="B33:F33"/>
    <mergeCell ref="B47:F47"/>
    <mergeCell ref="B35:C35"/>
    <mergeCell ref="B36:C36"/>
    <mergeCell ref="B37:C37"/>
    <mergeCell ref="B38:C38"/>
    <mergeCell ref="B39:C39"/>
    <mergeCell ref="B40:C40"/>
    <mergeCell ref="B41:C41"/>
    <mergeCell ref="B42:F42"/>
    <mergeCell ref="B43:F43"/>
    <mergeCell ref="B44:F45"/>
    <mergeCell ref="B46:F46"/>
    <mergeCell ref="C57:D57"/>
    <mergeCell ref="E57:F57"/>
    <mergeCell ref="B48:C48"/>
    <mergeCell ref="B49:C49"/>
    <mergeCell ref="B50:C50"/>
    <mergeCell ref="B51:C51"/>
    <mergeCell ref="B52:C52"/>
    <mergeCell ref="B53:F53"/>
    <mergeCell ref="B54:F54"/>
    <mergeCell ref="C55:D55"/>
    <mergeCell ref="E55:F55"/>
    <mergeCell ref="C56:D56"/>
    <mergeCell ref="E56:F56"/>
    <mergeCell ref="C58:D58"/>
    <mergeCell ref="E58:F58"/>
    <mergeCell ref="C59:D59"/>
    <mergeCell ref="E59:F59"/>
    <mergeCell ref="C60:D60"/>
    <mergeCell ref="E60:F60"/>
  </mergeCells>
  <pageMargins left="0.7" right="0.7" top="0.75" bottom="0.75" header="0.3" footer="0.3"/>
  <pageSetup scale="6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2"/>
  <sheetViews>
    <sheetView zoomScale="130" zoomScaleNormal="130" workbookViewId="0"/>
  </sheetViews>
  <sheetFormatPr defaultColWidth="8.875" defaultRowHeight="15.75" x14ac:dyDescent="0.25"/>
  <cols>
    <col min="2" max="2" width="29.5" customWidth="1"/>
    <col min="3" max="3" width="15.125" customWidth="1"/>
    <col min="4" max="4" width="5.125" customWidth="1"/>
    <col min="5" max="5" width="13.5" bestFit="1" customWidth="1"/>
    <col min="7" max="7" width="13.5" bestFit="1" customWidth="1"/>
  </cols>
  <sheetData>
    <row r="1" spans="1:7" x14ac:dyDescent="0.25">
      <c r="B1" t="s">
        <v>8</v>
      </c>
    </row>
    <row r="2" spans="1:7" x14ac:dyDescent="0.25">
      <c r="B2" t="s">
        <v>301</v>
      </c>
    </row>
    <row r="4" spans="1:7" x14ac:dyDescent="0.25">
      <c r="A4" t="s">
        <v>240</v>
      </c>
      <c r="F4" s="297">
        <v>44682</v>
      </c>
    </row>
    <row r="6" spans="1:7" x14ac:dyDescent="0.25">
      <c r="A6" t="s">
        <v>241</v>
      </c>
    </row>
    <row r="7" spans="1:7" x14ac:dyDescent="0.25">
      <c r="A7" t="s">
        <v>267</v>
      </c>
      <c r="E7" s="191">
        <f>'LB-1'!F31</f>
        <v>7934085</v>
      </c>
    </row>
    <row r="8" spans="1:7" x14ac:dyDescent="0.25">
      <c r="A8" t="s">
        <v>242</v>
      </c>
    </row>
    <row r="10" spans="1:7" x14ac:dyDescent="0.25">
      <c r="A10" t="s">
        <v>243</v>
      </c>
    </row>
    <row r="12" spans="1:7" x14ac:dyDescent="0.25">
      <c r="A12" t="s">
        <v>244</v>
      </c>
    </row>
    <row r="13" spans="1:7" x14ac:dyDescent="0.25">
      <c r="A13" t="s">
        <v>299</v>
      </c>
    </row>
    <row r="15" spans="1:7" ht="17.25" x14ac:dyDescent="0.3">
      <c r="A15" s="273" t="s">
        <v>93</v>
      </c>
      <c r="B15" s="274"/>
      <c r="C15" s="191"/>
      <c r="E15" s="273" t="s">
        <v>40</v>
      </c>
      <c r="G15" s="191"/>
    </row>
    <row r="16" spans="1:7" x14ac:dyDescent="0.25">
      <c r="A16" s="275" t="s">
        <v>245</v>
      </c>
      <c r="B16" s="275"/>
      <c r="C16" s="276">
        <f>'LB-30'!J42</f>
        <v>2502000</v>
      </c>
      <c r="D16" s="275"/>
      <c r="E16" s="275" t="s">
        <v>42</v>
      </c>
      <c r="F16" s="275"/>
      <c r="G16" s="276">
        <f>'LB-11 Cap Res'!L32</f>
        <v>2075000</v>
      </c>
    </row>
    <row r="17" spans="1:7" x14ac:dyDescent="0.25">
      <c r="A17" s="275" t="s">
        <v>42</v>
      </c>
      <c r="B17" s="275"/>
      <c r="C17" s="276">
        <f>'LB-30'!J45</f>
        <v>0</v>
      </c>
      <c r="D17" s="275"/>
      <c r="E17" s="277" t="s">
        <v>246</v>
      </c>
      <c r="F17" s="278"/>
      <c r="G17" s="279">
        <f>G16</f>
        <v>2075000</v>
      </c>
    </row>
    <row r="18" spans="1:7" x14ac:dyDescent="0.25">
      <c r="A18" s="275" t="s">
        <v>41</v>
      </c>
      <c r="B18" s="275"/>
      <c r="C18" s="276">
        <v>0</v>
      </c>
      <c r="D18" s="275"/>
      <c r="E18" s="277" t="s">
        <v>247</v>
      </c>
      <c r="F18" s="278"/>
      <c r="G18" s="279">
        <f>G17</f>
        <v>2075000</v>
      </c>
    </row>
    <row r="19" spans="1:7" x14ac:dyDescent="0.25">
      <c r="A19" s="275" t="s">
        <v>248</v>
      </c>
      <c r="B19" s="275"/>
      <c r="C19" s="276">
        <f>'LB-30'!J49</f>
        <v>700000</v>
      </c>
      <c r="D19" s="275"/>
      <c r="E19" s="275"/>
      <c r="F19" s="275"/>
      <c r="G19" s="275"/>
    </row>
    <row r="20" spans="1:7" x14ac:dyDescent="0.25">
      <c r="A20" s="381" t="s">
        <v>266</v>
      </c>
      <c r="B20" s="381"/>
      <c r="C20" s="276">
        <f>'LB-30'!J54+'LB-30'!J53</f>
        <v>75000</v>
      </c>
      <c r="D20" s="275"/>
      <c r="E20" s="275"/>
      <c r="F20" s="275"/>
      <c r="G20" s="275"/>
    </row>
    <row r="21" spans="1:7" ht="17.25" x14ac:dyDescent="0.3">
      <c r="A21" s="278" t="s">
        <v>249</v>
      </c>
      <c r="B21" s="278"/>
      <c r="C21" s="279">
        <f>SUM(C16:C20)</f>
        <v>3277000</v>
      </c>
      <c r="D21" s="275"/>
      <c r="E21" s="273" t="s">
        <v>7</v>
      </c>
      <c r="F21" s="274"/>
      <c r="G21" s="276"/>
    </row>
    <row r="22" spans="1:7" x14ac:dyDescent="0.25">
      <c r="A22" s="275"/>
      <c r="B22" s="275"/>
      <c r="C22" s="276"/>
      <c r="D22" s="275"/>
      <c r="E22" s="275" t="s">
        <v>32</v>
      </c>
      <c r="F22" s="275"/>
      <c r="G22" s="276">
        <f>'LB-11 Equip Res'!L31</f>
        <v>2299085</v>
      </c>
    </row>
    <row r="23" spans="1:7" x14ac:dyDescent="0.25">
      <c r="A23" s="280" t="s">
        <v>265</v>
      </c>
      <c r="B23" s="275"/>
      <c r="C23" s="276">
        <f>'LB-30'!J58</f>
        <v>136000</v>
      </c>
      <c r="D23" s="275"/>
      <c r="E23" s="277" t="s">
        <v>246</v>
      </c>
      <c r="F23" s="278"/>
      <c r="G23" s="279">
        <f>G22</f>
        <v>2299085</v>
      </c>
    </row>
    <row r="24" spans="1:7" x14ac:dyDescent="0.25">
      <c r="A24" s="280"/>
      <c r="B24" s="275"/>
      <c r="D24" s="275"/>
      <c r="E24" s="277" t="s">
        <v>247</v>
      </c>
      <c r="F24" s="278"/>
      <c r="G24" s="279">
        <f>G22</f>
        <v>2299085</v>
      </c>
    </row>
    <row r="25" spans="1:7" x14ac:dyDescent="0.25">
      <c r="A25" s="277" t="s">
        <v>250</v>
      </c>
      <c r="B25" s="275"/>
      <c r="C25" s="279">
        <f>C21+C23</f>
        <v>3413000</v>
      </c>
      <c r="D25" s="275"/>
      <c r="E25" s="275"/>
      <c r="F25" s="275"/>
      <c r="G25" s="276"/>
    </row>
    <row r="26" spans="1:7" x14ac:dyDescent="0.25">
      <c r="A26" s="277"/>
      <c r="B26" s="275"/>
      <c r="C26" s="279"/>
      <c r="D26" s="275"/>
      <c r="E26" s="275"/>
      <c r="F26" s="275"/>
      <c r="G26" s="276"/>
    </row>
    <row r="27" spans="1:7" s="202" customFormat="1" x14ac:dyDescent="0.25">
      <c r="A27" s="202" t="s">
        <v>251</v>
      </c>
      <c r="C27" s="281">
        <f>C21+G17+G24</f>
        <v>7651085</v>
      </c>
      <c r="D27" s="279"/>
      <c r="E27" s="278"/>
      <c r="F27" s="278"/>
      <c r="G27" s="278"/>
    </row>
    <row r="28" spans="1:7" s="202" customFormat="1" x14ac:dyDescent="0.25">
      <c r="A28" s="202" t="s">
        <v>252</v>
      </c>
    </row>
    <row r="29" spans="1:7" x14ac:dyDescent="0.25">
      <c r="A29" s="202" t="s">
        <v>253</v>
      </c>
      <c r="B29" s="202"/>
      <c r="C29" s="281">
        <f>'LB-30'!J58+'LB-30'!J56</f>
        <v>283000</v>
      </c>
    </row>
    <row r="30" spans="1:7" ht="17.25" x14ac:dyDescent="0.3">
      <c r="A30" s="273" t="s">
        <v>254</v>
      </c>
      <c r="B30" s="274"/>
      <c r="C30" s="282">
        <f>C27+C29</f>
        <v>7934085</v>
      </c>
    </row>
    <row r="31" spans="1:7" x14ac:dyDescent="0.25">
      <c r="D31" s="240"/>
    </row>
    <row r="32" spans="1:7" x14ac:dyDescent="0.25">
      <c r="C32" s="240"/>
    </row>
    <row r="33" spans="1:1" x14ac:dyDescent="0.25">
      <c r="A33" t="s">
        <v>255</v>
      </c>
    </row>
    <row r="35" spans="1:1" x14ac:dyDescent="0.25">
      <c r="A35" t="s">
        <v>256</v>
      </c>
    </row>
    <row r="36" spans="1:1" x14ac:dyDescent="0.25">
      <c r="A36" t="s">
        <v>268</v>
      </c>
    </row>
    <row r="37" spans="1:1" x14ac:dyDescent="0.25">
      <c r="A37" t="s">
        <v>257</v>
      </c>
    </row>
    <row r="39" spans="1:1" x14ac:dyDescent="0.25">
      <c r="A39" t="s">
        <v>258</v>
      </c>
    </row>
    <row r="41" spans="1:1" x14ac:dyDescent="0.25">
      <c r="A41" t="s">
        <v>259</v>
      </c>
    </row>
    <row r="42" spans="1:1" x14ac:dyDescent="0.25">
      <c r="A42" t="s">
        <v>260</v>
      </c>
    </row>
    <row r="44" spans="1:1" x14ac:dyDescent="0.25">
      <c r="A44" t="s">
        <v>261</v>
      </c>
    </row>
    <row r="45" spans="1:1" x14ac:dyDescent="0.25">
      <c r="A45" t="s">
        <v>262</v>
      </c>
    </row>
    <row r="47" spans="1:1" x14ac:dyDescent="0.25">
      <c r="A47" t="s">
        <v>302</v>
      </c>
    </row>
    <row r="51" spans="1:1" x14ac:dyDescent="0.25">
      <c r="A51" t="s">
        <v>263</v>
      </c>
    </row>
    <row r="52" spans="1:1" x14ac:dyDescent="0.25">
      <c r="A52" t="s">
        <v>264</v>
      </c>
    </row>
  </sheetData>
  <sheetProtection algorithmName="SHA-512" hashValue="atuehpQISpWZgr4tHudHToJ9/gSvFCE52tTlthM3h6Mv1JALsbqWanQUmEEL79x85l9PHceCNcttleR8nM0r7g==" saltValue="E1WnDeTROBQhjWL7jtHDfQ==" spinCount="100000" sheet="1" objects="1" scenarios="1"/>
  <mergeCells count="1">
    <mergeCell ref="A20:B20"/>
  </mergeCells>
  <pageMargins left="0.7" right="0.7" top="0.75" bottom="0.75" header="0.3" footer="0.3"/>
  <pageSetup scale="8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workbookViewId="0"/>
  </sheetViews>
  <sheetFormatPr defaultColWidth="8.875" defaultRowHeight="15.75" x14ac:dyDescent="0.25"/>
  <cols>
    <col min="1" max="1" width="2.5" customWidth="1"/>
    <col min="2" max="2" width="2.625" customWidth="1"/>
    <col min="3" max="3" width="13.125" customWidth="1"/>
    <col min="4" max="4" width="11" customWidth="1"/>
    <col min="5" max="5" width="11.375" customWidth="1"/>
    <col min="6" max="6" width="5" bestFit="1" customWidth="1"/>
    <col min="7" max="7" width="35.375" customWidth="1"/>
    <col min="8" max="10" width="13.375" customWidth="1"/>
    <col min="11" max="11" width="3.375" customWidth="1"/>
  </cols>
  <sheetData>
    <row r="1" spans="2:12" ht="15.95" customHeight="1" x14ac:dyDescent="0.25">
      <c r="B1" s="56"/>
      <c r="C1" s="57"/>
      <c r="D1" s="58"/>
      <c r="E1" s="59"/>
      <c r="F1" s="60"/>
      <c r="G1" s="60"/>
      <c r="H1" s="59"/>
      <c r="I1" s="59"/>
      <c r="J1" s="59"/>
      <c r="K1" s="56"/>
    </row>
    <row r="2" spans="2:12" ht="15.95" customHeight="1" x14ac:dyDescent="0.3">
      <c r="B2" s="57" t="s">
        <v>91</v>
      </c>
      <c r="C2" s="57"/>
      <c r="D2" s="57" t="s">
        <v>278</v>
      </c>
      <c r="E2" s="59"/>
      <c r="F2" s="59"/>
      <c r="G2" s="61" t="s">
        <v>16</v>
      </c>
      <c r="H2" s="59"/>
      <c r="I2" s="60"/>
      <c r="J2" s="60"/>
      <c r="K2" s="56"/>
    </row>
    <row r="3" spans="2:12" ht="15.95" customHeight="1" x14ac:dyDescent="0.25">
      <c r="B3" s="57" t="s">
        <v>92</v>
      </c>
      <c r="C3" s="57"/>
      <c r="D3" s="58"/>
      <c r="E3" s="59"/>
      <c r="F3" s="59"/>
      <c r="G3" s="59"/>
      <c r="H3" s="59"/>
      <c r="I3" s="60"/>
      <c r="J3" s="60"/>
      <c r="K3" s="56"/>
    </row>
    <row r="4" spans="2:12" ht="15.95" customHeight="1" x14ac:dyDescent="0.25">
      <c r="B4" s="56"/>
      <c r="C4" s="57"/>
      <c r="D4" s="58"/>
      <c r="E4" s="59"/>
      <c r="F4" s="59"/>
      <c r="G4" s="193" t="s">
        <v>225</v>
      </c>
      <c r="H4" s="74"/>
      <c r="I4" s="194" t="s">
        <v>226</v>
      </c>
      <c r="J4" s="74"/>
      <c r="K4" s="56"/>
    </row>
    <row r="5" spans="2:12" ht="15.95" customHeight="1" x14ac:dyDescent="0.25">
      <c r="B5" s="56"/>
      <c r="C5" s="58"/>
      <c r="D5" s="58"/>
      <c r="E5" s="59"/>
      <c r="F5" s="59"/>
      <c r="G5" s="60"/>
      <c r="I5" s="60"/>
      <c r="J5" s="195"/>
      <c r="K5" s="56"/>
    </row>
    <row r="6" spans="2:12" ht="15.95" customHeight="1" x14ac:dyDescent="0.25">
      <c r="B6" s="8"/>
      <c r="C6" s="399" t="s">
        <v>10</v>
      </c>
      <c r="D6" s="400"/>
      <c r="E6" s="401"/>
      <c r="F6" s="387" t="s">
        <v>94</v>
      </c>
      <c r="G6" s="388"/>
      <c r="H6" s="393" t="s">
        <v>279</v>
      </c>
      <c r="I6" s="394"/>
      <c r="J6" s="395"/>
      <c r="K6" s="8"/>
    </row>
    <row r="7" spans="2:12" ht="11.25" customHeight="1" x14ac:dyDescent="0.25">
      <c r="B7" s="18"/>
      <c r="C7" s="402" t="s">
        <v>12</v>
      </c>
      <c r="D7" s="403"/>
      <c r="E7" s="384" t="s">
        <v>276</v>
      </c>
      <c r="F7" s="389"/>
      <c r="G7" s="390"/>
      <c r="H7" s="396"/>
      <c r="I7" s="397"/>
      <c r="J7" s="398"/>
      <c r="K7" s="18"/>
    </row>
    <row r="8" spans="2:12" ht="8.25" customHeight="1" x14ac:dyDescent="0.25">
      <c r="B8" s="18"/>
      <c r="C8" s="382" t="s">
        <v>277</v>
      </c>
      <c r="D8" s="382" t="s">
        <v>285</v>
      </c>
      <c r="E8" s="385"/>
      <c r="F8" s="389"/>
      <c r="G8" s="390"/>
      <c r="H8" s="382" t="s">
        <v>13</v>
      </c>
      <c r="I8" s="382" t="s">
        <v>14</v>
      </c>
      <c r="J8" s="382" t="s">
        <v>15</v>
      </c>
      <c r="K8" s="18"/>
    </row>
    <row r="9" spans="2:12" ht="18.75" customHeight="1" x14ac:dyDescent="0.25">
      <c r="B9" s="19"/>
      <c r="C9" s="383"/>
      <c r="D9" s="383"/>
      <c r="E9" s="386"/>
      <c r="F9" s="391"/>
      <c r="G9" s="392"/>
      <c r="H9" s="383"/>
      <c r="I9" s="383"/>
      <c r="J9" s="383"/>
      <c r="K9" s="19"/>
    </row>
    <row r="10" spans="2:12" ht="15.95" customHeight="1" x14ac:dyDescent="0.25">
      <c r="B10" s="4"/>
      <c r="C10" s="62"/>
      <c r="D10" s="62"/>
      <c r="E10" s="62"/>
      <c r="F10" s="4"/>
      <c r="G10" s="62"/>
      <c r="H10" s="62"/>
      <c r="I10" s="62"/>
      <c r="J10" s="62"/>
      <c r="K10" s="4"/>
    </row>
    <row r="11" spans="2:12" ht="15.95" customHeight="1" x14ac:dyDescent="0.25">
      <c r="B11" s="6">
        <v>1</v>
      </c>
      <c r="C11" s="250">
        <v>970644</v>
      </c>
      <c r="D11" s="241">
        <v>1139181</v>
      </c>
      <c r="E11" s="250">
        <v>899011</v>
      </c>
      <c r="F11" s="6">
        <v>1</v>
      </c>
      <c r="G11" s="63" t="s">
        <v>95</v>
      </c>
      <c r="H11" s="196">
        <v>881500</v>
      </c>
      <c r="I11" s="196">
        <v>1000000</v>
      </c>
      <c r="J11" s="296">
        <v>1000000</v>
      </c>
      <c r="K11" s="6">
        <v>1</v>
      </c>
    </row>
    <row r="12" spans="2:12" s="191" customFormat="1" ht="15.95" customHeight="1" x14ac:dyDescent="0.25">
      <c r="B12" s="262">
        <v>2</v>
      </c>
      <c r="C12" s="249">
        <v>0</v>
      </c>
      <c r="D12" s="191">
        <v>0</v>
      </c>
      <c r="E12" s="244">
        <v>0</v>
      </c>
      <c r="F12" s="262">
        <v>2</v>
      </c>
      <c r="G12" s="245" t="s">
        <v>19</v>
      </c>
      <c r="H12" s="191">
        <v>0</v>
      </c>
      <c r="I12" s="244"/>
      <c r="J12" s="296"/>
      <c r="K12" s="262">
        <v>2</v>
      </c>
    </row>
    <row r="13" spans="2:12" ht="15.95" customHeight="1" x14ac:dyDescent="0.25">
      <c r="B13" s="6">
        <v>3</v>
      </c>
      <c r="C13" s="241">
        <v>27992</v>
      </c>
      <c r="D13" s="247">
        <v>11410</v>
      </c>
      <c r="E13" s="249">
        <v>25000</v>
      </c>
      <c r="F13" s="6">
        <v>3</v>
      </c>
      <c r="G13" s="63" t="s">
        <v>20</v>
      </c>
      <c r="H13" s="196">
        <v>10000</v>
      </c>
      <c r="I13" s="260">
        <v>10000</v>
      </c>
      <c r="J13" s="296">
        <v>10000</v>
      </c>
      <c r="K13" s="6">
        <v>3</v>
      </c>
    </row>
    <row r="14" spans="2:12" ht="15.95" customHeight="1" x14ac:dyDescent="0.25">
      <c r="B14" s="6">
        <v>4</v>
      </c>
      <c r="C14" s="241"/>
      <c r="D14" s="241"/>
      <c r="E14" s="241"/>
      <c r="F14" s="6">
        <v>4</v>
      </c>
      <c r="G14" s="64" t="s">
        <v>96</v>
      </c>
      <c r="H14" s="196"/>
      <c r="I14" s="196"/>
      <c r="J14" s="296"/>
      <c r="K14" s="6">
        <v>4</v>
      </c>
      <c r="L14" s="240"/>
    </row>
    <row r="15" spans="2:12" ht="15.95" customHeight="1" x14ac:dyDescent="0.25">
      <c r="B15" s="6">
        <v>5</v>
      </c>
      <c r="C15" s="241"/>
      <c r="D15" s="241"/>
      <c r="E15" s="241"/>
      <c r="F15" s="60">
        <v>5</v>
      </c>
      <c r="G15" s="65"/>
      <c r="H15" s="196"/>
      <c r="I15" s="196"/>
      <c r="J15" s="296"/>
      <c r="K15" s="6">
        <v>5</v>
      </c>
    </row>
    <row r="16" spans="2:12" ht="15.95" customHeight="1" x14ac:dyDescent="0.25">
      <c r="B16" s="6">
        <v>6</v>
      </c>
      <c r="C16" s="241"/>
      <c r="D16" s="241"/>
      <c r="E16" s="241"/>
      <c r="F16" s="6">
        <v>6</v>
      </c>
      <c r="G16" s="66" t="s">
        <v>97</v>
      </c>
      <c r="H16" s="196"/>
      <c r="I16" s="196"/>
      <c r="J16" s="296"/>
      <c r="K16" s="6">
        <v>6</v>
      </c>
    </row>
    <row r="17" spans="2:11" ht="15.95" customHeight="1" x14ac:dyDescent="0.25">
      <c r="B17" s="6">
        <v>7</v>
      </c>
      <c r="C17" s="241">
        <v>55329</v>
      </c>
      <c r="D17" s="241">
        <v>18097</v>
      </c>
      <c r="E17" s="247">
        <v>60000</v>
      </c>
      <c r="F17" s="6">
        <v>7</v>
      </c>
      <c r="G17" s="65" t="s">
        <v>238</v>
      </c>
      <c r="H17" s="196">
        <v>0</v>
      </c>
      <c r="I17" s="260">
        <v>0</v>
      </c>
      <c r="J17" s="296">
        <v>0</v>
      </c>
      <c r="K17" s="6">
        <v>7</v>
      </c>
    </row>
    <row r="18" spans="2:11" ht="15.95" customHeight="1" x14ac:dyDescent="0.25">
      <c r="B18" s="6">
        <v>8</v>
      </c>
      <c r="C18" s="241"/>
      <c r="D18" s="241"/>
      <c r="E18" s="241"/>
      <c r="F18" s="6">
        <v>8</v>
      </c>
      <c r="G18" s="65"/>
      <c r="H18" s="196"/>
      <c r="I18" s="196"/>
      <c r="J18" s="296"/>
      <c r="K18" s="6">
        <v>8</v>
      </c>
    </row>
    <row r="19" spans="2:11" ht="15.95" customHeight="1" x14ac:dyDescent="0.25">
      <c r="B19" s="6">
        <v>9</v>
      </c>
      <c r="C19" s="241"/>
      <c r="D19" s="241"/>
      <c r="E19" s="241"/>
      <c r="F19" s="6">
        <v>9</v>
      </c>
      <c r="G19" s="65"/>
      <c r="H19" s="196"/>
      <c r="I19" s="196"/>
      <c r="J19" s="296"/>
      <c r="K19" s="6">
        <v>9</v>
      </c>
    </row>
    <row r="20" spans="2:11" ht="15.95" customHeight="1" x14ac:dyDescent="0.25">
      <c r="B20" s="6">
        <v>25</v>
      </c>
      <c r="C20" s="241"/>
      <c r="D20" s="241"/>
      <c r="E20" s="241"/>
      <c r="F20" s="6">
        <v>25</v>
      </c>
      <c r="G20" s="65"/>
      <c r="H20" s="196"/>
      <c r="I20" s="196"/>
      <c r="J20" s="296"/>
      <c r="K20" s="6">
        <v>25</v>
      </c>
    </row>
    <row r="21" spans="2:11" ht="15.95" customHeight="1" x14ac:dyDescent="0.25">
      <c r="B21" s="6">
        <v>26</v>
      </c>
      <c r="C21" s="241"/>
      <c r="D21" s="241"/>
      <c r="E21" s="241"/>
      <c r="F21" s="6">
        <v>26</v>
      </c>
      <c r="G21" s="65"/>
      <c r="H21" s="196"/>
      <c r="I21" s="196"/>
      <c r="J21" s="296"/>
      <c r="K21" s="6">
        <v>26</v>
      </c>
    </row>
    <row r="22" spans="2:11" ht="15.95" customHeight="1" x14ac:dyDescent="0.25">
      <c r="B22" s="6">
        <v>27</v>
      </c>
      <c r="C22" s="241"/>
      <c r="D22" s="241"/>
      <c r="E22" s="241"/>
      <c r="F22" s="6">
        <v>27</v>
      </c>
      <c r="G22" s="65"/>
      <c r="H22" s="196"/>
      <c r="I22" s="196"/>
      <c r="J22" s="296"/>
      <c r="K22" s="6">
        <v>27</v>
      </c>
    </row>
    <row r="23" spans="2:11" ht="15.95" customHeight="1" x14ac:dyDescent="0.25">
      <c r="B23" s="6">
        <v>28</v>
      </c>
      <c r="C23" s="241" t="s">
        <v>1</v>
      </c>
      <c r="D23" s="241"/>
      <c r="E23" s="241" t="s">
        <v>1</v>
      </c>
      <c r="F23" s="6">
        <v>28</v>
      </c>
      <c r="G23" s="65"/>
      <c r="H23" s="196"/>
      <c r="I23" s="196"/>
      <c r="J23" s="296"/>
      <c r="K23" s="6">
        <v>28</v>
      </c>
    </row>
    <row r="24" spans="2:11" s="202" customFormat="1" ht="15.95" customHeight="1" x14ac:dyDescent="0.25">
      <c r="B24" s="199">
        <v>29</v>
      </c>
      <c r="C24" s="201">
        <f>SUM(C11:C23)</f>
        <v>1053965</v>
      </c>
      <c r="D24" s="287">
        <f>D11+D13+D17</f>
        <v>1168688</v>
      </c>
      <c r="E24" s="201">
        <f>SUM(E11:E23)</f>
        <v>984011</v>
      </c>
      <c r="F24" s="199">
        <v>29</v>
      </c>
      <c r="G24" s="200" t="s">
        <v>98</v>
      </c>
      <c r="H24" s="201">
        <f>SUM(H11:H23)</f>
        <v>891500</v>
      </c>
      <c r="I24" s="201">
        <f>SUM(I11:I23)</f>
        <v>1010000</v>
      </c>
      <c r="J24" s="201">
        <f>SUM(J11:J23)</f>
        <v>1010000</v>
      </c>
      <c r="K24" s="199">
        <v>29</v>
      </c>
    </row>
    <row r="25" spans="2:11" ht="15.95" customHeight="1" x14ac:dyDescent="0.25">
      <c r="B25" s="6">
        <v>30</v>
      </c>
      <c r="C25" s="243"/>
      <c r="D25" s="243"/>
      <c r="E25" s="241">
        <v>2550000</v>
      </c>
      <c r="F25" s="6">
        <v>30</v>
      </c>
      <c r="G25" s="63" t="s">
        <v>25</v>
      </c>
      <c r="H25" s="196">
        <v>2460000</v>
      </c>
      <c r="I25" s="260">
        <v>2550000</v>
      </c>
      <c r="J25" s="296">
        <v>2550000</v>
      </c>
      <c r="K25" s="6">
        <v>30</v>
      </c>
    </row>
    <row r="26" spans="2:11" ht="15.95" customHeight="1" thickBot="1" x14ac:dyDescent="0.3">
      <c r="B26" s="8">
        <v>31</v>
      </c>
      <c r="C26" s="241">
        <v>2172996</v>
      </c>
      <c r="D26" s="264">
        <v>2277225</v>
      </c>
      <c r="E26" s="197"/>
      <c r="F26" s="8">
        <v>31</v>
      </c>
      <c r="G26" s="67" t="s">
        <v>26</v>
      </c>
      <c r="H26" s="197"/>
      <c r="I26" s="197"/>
      <c r="J26" s="197"/>
      <c r="K26" s="8">
        <v>31</v>
      </c>
    </row>
    <row r="27" spans="2:11" ht="15.95" customHeight="1" thickBot="1" x14ac:dyDescent="0.3">
      <c r="B27" s="68">
        <v>32</v>
      </c>
      <c r="C27" s="198">
        <f>C24+C26</f>
        <v>3226961</v>
      </c>
      <c r="D27" s="198">
        <f>D24+D26</f>
        <v>3445913</v>
      </c>
      <c r="E27" s="198">
        <f>E24+E25</f>
        <v>3534011</v>
      </c>
      <c r="F27" s="69">
        <v>32</v>
      </c>
      <c r="G27" s="70" t="s">
        <v>27</v>
      </c>
      <c r="H27" s="198">
        <f>H24+H25</f>
        <v>3351500</v>
      </c>
      <c r="I27" s="198">
        <f>I24+I25</f>
        <v>3560000</v>
      </c>
      <c r="J27" s="198">
        <f>J24+J25</f>
        <v>3560000</v>
      </c>
      <c r="K27" s="71">
        <v>32</v>
      </c>
    </row>
    <row r="28" spans="2:11" ht="15.95" customHeight="1" thickBot="1" x14ac:dyDescent="0.3">
      <c r="B28" s="56"/>
      <c r="C28" s="72"/>
      <c r="D28" s="72"/>
      <c r="E28" s="73" t="s">
        <v>36</v>
      </c>
      <c r="F28" s="73"/>
      <c r="G28" s="73"/>
      <c r="H28" s="73"/>
      <c r="I28" s="59"/>
      <c r="J28" s="59"/>
      <c r="K28" s="56"/>
    </row>
    <row r="29" spans="2:11" ht="15.95" customHeight="1" x14ac:dyDescent="0.25">
      <c r="C29" s="72" t="s">
        <v>296</v>
      </c>
    </row>
    <row r="30" spans="2:11" x14ac:dyDescent="0.25">
      <c r="C30" s="246"/>
      <c r="D30" s="246"/>
    </row>
  </sheetData>
  <sheetProtection algorithmName="SHA-512" hashValue="foHIKIre5l6OUI/NYy0oPxmg1zzorrpS8hsLqf+hUPCGUzYwqNci+xywNGWEellEw8AcxyaFTNszxjTko2VyuA==" saltValue="PK9Bow8Z34Zw2zjeeu2OUQ==" spinCount="100000" sheet="1" objects="1" scenarios="1"/>
  <mergeCells count="10">
    <mergeCell ref="C8:C9"/>
    <mergeCell ref="D8:D9"/>
    <mergeCell ref="E7:E9"/>
    <mergeCell ref="F6:G9"/>
    <mergeCell ref="H6:J7"/>
    <mergeCell ref="H8:H9"/>
    <mergeCell ref="I8:I9"/>
    <mergeCell ref="J8:J9"/>
    <mergeCell ref="C6:E6"/>
    <mergeCell ref="C7:D7"/>
  </mergeCells>
  <pageMargins left="0.7" right="0.7" top="0.75" bottom="0.75" header="0.3" footer="0.3"/>
  <pageSetup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2"/>
  <sheetViews>
    <sheetView workbookViewId="0">
      <pane ySplit="8" topLeftCell="A41" activePane="bottomLeft" state="frozen"/>
      <selection pane="bottomLeft" activeCell="I53" sqref="I53"/>
    </sheetView>
  </sheetViews>
  <sheetFormatPr defaultColWidth="8.875" defaultRowHeight="15.75" x14ac:dyDescent="0.25"/>
  <cols>
    <col min="1" max="2" width="2.5" customWidth="1"/>
    <col min="3" max="5" width="11.375" bestFit="1" customWidth="1"/>
    <col min="6" max="6" width="2.5" customWidth="1"/>
    <col min="7" max="7" width="37.125" bestFit="1" customWidth="1"/>
    <col min="8" max="8" width="11.375" bestFit="1" customWidth="1"/>
    <col min="9" max="9" width="11.875" bestFit="1" customWidth="1"/>
    <col min="10" max="10" width="10.125" bestFit="1" customWidth="1"/>
    <col min="11" max="11" width="2.5" customWidth="1"/>
    <col min="12" max="12" width="20.125" customWidth="1"/>
  </cols>
  <sheetData>
    <row r="1" spans="2:16" x14ac:dyDescent="0.25">
      <c r="B1" s="75"/>
      <c r="C1" s="76"/>
      <c r="D1" s="76"/>
      <c r="E1" s="107"/>
      <c r="F1" s="418" t="s">
        <v>99</v>
      </c>
      <c r="G1" s="419"/>
      <c r="H1" s="107"/>
      <c r="I1" s="77"/>
      <c r="J1" s="77"/>
      <c r="K1" s="75"/>
    </row>
    <row r="2" spans="2:16" x14ac:dyDescent="0.25">
      <c r="B2" s="78" t="s">
        <v>91</v>
      </c>
      <c r="D2" s="78" t="s">
        <v>280</v>
      </c>
      <c r="E2" s="108"/>
      <c r="F2" s="420" t="s">
        <v>148</v>
      </c>
      <c r="G2" s="420"/>
      <c r="H2" s="108"/>
      <c r="I2" s="77"/>
      <c r="J2" s="77"/>
      <c r="K2" s="75"/>
    </row>
    <row r="3" spans="2:16" x14ac:dyDescent="0.25">
      <c r="B3" s="78" t="s">
        <v>100</v>
      </c>
      <c r="D3" s="78"/>
      <c r="E3" s="79"/>
      <c r="F3" s="422" t="s">
        <v>93</v>
      </c>
      <c r="G3" s="422"/>
      <c r="H3" s="421" t="s">
        <v>8</v>
      </c>
      <c r="I3" s="421"/>
      <c r="J3" s="421"/>
      <c r="K3" s="106"/>
    </row>
    <row r="4" spans="2:16" x14ac:dyDescent="0.25">
      <c r="B4" s="80"/>
      <c r="C4" s="81"/>
      <c r="D4" s="81"/>
      <c r="E4" s="82"/>
      <c r="F4" s="423"/>
      <c r="G4" s="423"/>
      <c r="H4" s="424"/>
      <c r="I4" s="425"/>
      <c r="J4" s="425"/>
      <c r="K4" s="105"/>
    </row>
    <row r="5" spans="2:16" x14ac:dyDescent="0.25">
      <c r="B5" s="404"/>
      <c r="C5" s="407" t="s">
        <v>10</v>
      </c>
      <c r="D5" s="408"/>
      <c r="E5" s="409"/>
      <c r="F5" s="429" t="s">
        <v>149</v>
      </c>
      <c r="G5" s="388"/>
      <c r="H5" s="410" t="s">
        <v>279</v>
      </c>
      <c r="I5" s="411"/>
      <c r="J5" s="412"/>
      <c r="K5" s="404"/>
    </row>
    <row r="6" spans="2:16" x14ac:dyDescent="0.25">
      <c r="B6" s="405"/>
      <c r="C6" s="416" t="s">
        <v>12</v>
      </c>
      <c r="D6" s="417"/>
      <c r="E6" s="83" t="s">
        <v>48</v>
      </c>
      <c r="F6" s="389"/>
      <c r="G6" s="390"/>
      <c r="H6" s="413"/>
      <c r="I6" s="414"/>
      <c r="J6" s="415"/>
      <c r="K6" s="405"/>
    </row>
    <row r="7" spans="2:16" x14ac:dyDescent="0.25">
      <c r="B7" s="405"/>
      <c r="C7" s="83" t="s">
        <v>101</v>
      </c>
      <c r="D7" s="83" t="s">
        <v>102</v>
      </c>
      <c r="E7" s="84" t="s">
        <v>103</v>
      </c>
      <c r="F7" s="389"/>
      <c r="G7" s="390"/>
      <c r="H7" s="83" t="s">
        <v>104</v>
      </c>
      <c r="I7" s="83" t="s">
        <v>105</v>
      </c>
      <c r="J7" s="83" t="s">
        <v>106</v>
      </c>
      <c r="K7" s="405"/>
    </row>
    <row r="8" spans="2:16" x14ac:dyDescent="0.25">
      <c r="B8" s="406"/>
      <c r="C8" s="85" t="s">
        <v>228</v>
      </c>
      <c r="D8" s="85" t="s">
        <v>287</v>
      </c>
      <c r="E8" s="85" t="s">
        <v>283</v>
      </c>
      <c r="F8" s="391"/>
      <c r="G8" s="392"/>
      <c r="H8" s="85" t="s">
        <v>107</v>
      </c>
      <c r="I8" s="85" t="s">
        <v>108</v>
      </c>
      <c r="J8" s="85" t="s">
        <v>109</v>
      </c>
      <c r="K8" s="426"/>
      <c r="L8" s="254"/>
      <c r="M8" s="113"/>
      <c r="N8" s="113"/>
      <c r="O8" s="113"/>
      <c r="P8" s="113"/>
    </row>
    <row r="9" spans="2:16" x14ac:dyDescent="0.25">
      <c r="B9" s="86">
        <v>1</v>
      </c>
      <c r="C9" s="434"/>
      <c r="D9" s="434"/>
      <c r="E9" s="434"/>
      <c r="F9" s="86">
        <v>1</v>
      </c>
      <c r="G9" s="87" t="s">
        <v>110</v>
      </c>
      <c r="H9" s="435"/>
      <c r="I9" s="435"/>
      <c r="J9" s="435"/>
      <c r="K9" s="86">
        <v>1</v>
      </c>
    </row>
    <row r="10" spans="2:16" x14ac:dyDescent="0.25">
      <c r="B10" s="88">
        <v>5</v>
      </c>
      <c r="C10" s="89">
        <v>0</v>
      </c>
      <c r="D10" s="89">
        <v>0</v>
      </c>
      <c r="E10" s="89">
        <v>0</v>
      </c>
      <c r="F10" s="88">
        <v>5</v>
      </c>
      <c r="G10" s="90" t="s">
        <v>111</v>
      </c>
      <c r="H10" s="89">
        <v>0</v>
      </c>
      <c r="I10" s="89">
        <v>0</v>
      </c>
      <c r="J10" s="89"/>
      <c r="K10" s="88">
        <v>5</v>
      </c>
    </row>
    <row r="11" spans="2:16" x14ac:dyDescent="0.25">
      <c r="B11" s="91">
        <v>7</v>
      </c>
      <c r="C11" s="430"/>
      <c r="D11" s="430"/>
      <c r="E11" s="430"/>
      <c r="F11" s="91">
        <v>7</v>
      </c>
      <c r="G11" s="87" t="s">
        <v>112</v>
      </c>
      <c r="H11" s="431"/>
      <c r="I11" s="431"/>
      <c r="J11" s="431"/>
      <c r="K11" s="91">
        <v>7</v>
      </c>
    </row>
    <row r="12" spans="2:16" x14ac:dyDescent="0.25">
      <c r="B12" s="87">
        <v>8</v>
      </c>
      <c r="C12" s="430"/>
      <c r="D12" s="430"/>
      <c r="E12" s="430"/>
      <c r="F12" s="87">
        <v>8</v>
      </c>
      <c r="G12" s="92" t="s">
        <v>230</v>
      </c>
      <c r="H12" s="431"/>
      <c r="I12" s="431"/>
      <c r="J12" s="431"/>
      <c r="K12" s="87">
        <v>8</v>
      </c>
    </row>
    <row r="13" spans="2:16" x14ac:dyDescent="0.25">
      <c r="B13" s="87">
        <v>9</v>
      </c>
      <c r="C13" s="255">
        <v>409</v>
      </c>
      <c r="D13" s="255">
        <v>295</v>
      </c>
      <c r="E13" s="206">
        <v>500</v>
      </c>
      <c r="F13" s="87">
        <v>9</v>
      </c>
      <c r="G13" s="93" t="s">
        <v>113</v>
      </c>
      <c r="H13" s="206">
        <v>2000</v>
      </c>
      <c r="I13" s="291">
        <v>2000</v>
      </c>
      <c r="J13" s="291">
        <v>2000</v>
      </c>
      <c r="K13" s="87">
        <v>9</v>
      </c>
    </row>
    <row r="14" spans="2:16" x14ac:dyDescent="0.25">
      <c r="B14" s="87">
        <v>10</v>
      </c>
      <c r="C14" s="255">
        <v>99.81</v>
      </c>
      <c r="D14" s="255">
        <v>414</v>
      </c>
      <c r="E14" s="206">
        <v>500</v>
      </c>
      <c r="F14" s="87">
        <v>10</v>
      </c>
      <c r="G14" s="93" t="s">
        <v>234</v>
      </c>
      <c r="H14" s="206">
        <v>600</v>
      </c>
      <c r="I14" s="206">
        <v>600</v>
      </c>
      <c r="J14" s="294">
        <v>600</v>
      </c>
      <c r="K14" s="87">
        <v>10</v>
      </c>
    </row>
    <row r="15" spans="2:16" x14ac:dyDescent="0.25">
      <c r="B15" s="87">
        <v>11</v>
      </c>
      <c r="C15" s="255">
        <v>575</v>
      </c>
      <c r="D15" s="255">
        <v>571</v>
      </c>
      <c r="E15" s="206">
        <v>1000</v>
      </c>
      <c r="F15" s="87">
        <v>11</v>
      </c>
      <c r="G15" s="93" t="s">
        <v>233</v>
      </c>
      <c r="H15" s="206">
        <v>700</v>
      </c>
      <c r="I15" s="206">
        <v>700</v>
      </c>
      <c r="J15" s="294">
        <v>700</v>
      </c>
      <c r="K15" s="87">
        <v>11</v>
      </c>
    </row>
    <row r="16" spans="2:16" x14ac:dyDescent="0.25">
      <c r="B16" s="87">
        <v>12</v>
      </c>
      <c r="C16" s="255">
        <v>581</v>
      </c>
      <c r="D16" s="255">
        <v>153</v>
      </c>
      <c r="E16" s="206">
        <v>200</v>
      </c>
      <c r="F16" s="87">
        <v>12</v>
      </c>
      <c r="G16" s="93" t="s">
        <v>229</v>
      </c>
      <c r="H16" s="206">
        <v>1000</v>
      </c>
      <c r="I16" s="206">
        <v>1000</v>
      </c>
      <c r="J16" s="294">
        <v>1000</v>
      </c>
      <c r="K16" s="87">
        <v>12</v>
      </c>
    </row>
    <row r="17" spans="2:16" x14ac:dyDescent="0.25">
      <c r="B17" s="87">
        <v>13</v>
      </c>
      <c r="C17" s="255">
        <v>0</v>
      </c>
      <c r="D17" s="255">
        <v>0</v>
      </c>
      <c r="E17" s="206">
        <v>2000</v>
      </c>
      <c r="F17" s="87">
        <v>13</v>
      </c>
      <c r="G17" s="93" t="s">
        <v>114</v>
      </c>
      <c r="H17" s="206">
        <v>15000</v>
      </c>
      <c r="I17" s="206">
        <v>15000</v>
      </c>
      <c r="J17" s="294">
        <v>15000</v>
      </c>
      <c r="K17" s="87">
        <v>13</v>
      </c>
    </row>
    <row r="18" spans="2:16" x14ac:dyDescent="0.25">
      <c r="B18" s="87">
        <v>14</v>
      </c>
      <c r="C18" s="255">
        <v>668</v>
      </c>
      <c r="D18" s="255">
        <v>0</v>
      </c>
      <c r="E18" s="206">
        <v>1000</v>
      </c>
      <c r="F18" s="87">
        <v>14</v>
      </c>
      <c r="G18" s="93" t="s">
        <v>236</v>
      </c>
      <c r="H18" s="206">
        <v>0</v>
      </c>
      <c r="I18" s="206">
        <f>H18</f>
        <v>0</v>
      </c>
      <c r="J18" s="294">
        <f>I18</f>
        <v>0</v>
      </c>
      <c r="K18" s="87">
        <v>14</v>
      </c>
    </row>
    <row r="19" spans="2:16" x14ac:dyDescent="0.25">
      <c r="B19" s="87">
        <v>15</v>
      </c>
      <c r="C19" s="284">
        <v>2074</v>
      </c>
      <c r="D19" s="206">
        <v>3214</v>
      </c>
      <c r="E19" s="206">
        <v>5000</v>
      </c>
      <c r="F19" s="87">
        <v>15</v>
      </c>
      <c r="G19" s="93" t="s">
        <v>115</v>
      </c>
      <c r="H19" s="206">
        <v>4000</v>
      </c>
      <c r="I19" s="206">
        <v>5000</v>
      </c>
      <c r="J19" s="294">
        <v>5000</v>
      </c>
      <c r="K19" s="87">
        <v>15</v>
      </c>
    </row>
    <row r="20" spans="2:16" x14ac:dyDescent="0.25">
      <c r="B20" s="87">
        <v>16</v>
      </c>
      <c r="C20" s="284">
        <v>1027</v>
      </c>
      <c r="D20" s="206">
        <v>2273</v>
      </c>
      <c r="E20" s="206">
        <v>2000</v>
      </c>
      <c r="F20" s="87">
        <v>16</v>
      </c>
      <c r="G20" s="93" t="s">
        <v>116</v>
      </c>
      <c r="H20" s="206">
        <v>12000</v>
      </c>
      <c r="I20" s="206">
        <v>12000</v>
      </c>
      <c r="J20" s="294">
        <v>12000</v>
      </c>
      <c r="K20" s="87">
        <v>16</v>
      </c>
    </row>
    <row r="21" spans="2:16" x14ac:dyDescent="0.25">
      <c r="B21" s="87">
        <v>17</v>
      </c>
      <c r="C21" s="284">
        <v>229</v>
      </c>
      <c r="D21" s="206">
        <v>0</v>
      </c>
      <c r="E21" s="206">
        <v>500</v>
      </c>
      <c r="F21" s="87">
        <v>17</v>
      </c>
      <c r="G21" s="93" t="s">
        <v>117</v>
      </c>
      <c r="H21" s="206">
        <v>2000</v>
      </c>
      <c r="I21" s="206">
        <f>H21</f>
        <v>2000</v>
      </c>
      <c r="J21" s="294">
        <f>I21</f>
        <v>2000</v>
      </c>
      <c r="K21" s="87">
        <v>17</v>
      </c>
    </row>
    <row r="22" spans="2:16" x14ac:dyDescent="0.25">
      <c r="B22" s="87">
        <v>18</v>
      </c>
      <c r="C22" s="265">
        <f>SUM(C13:C21)</f>
        <v>5662.8099999999995</v>
      </c>
      <c r="D22" s="265">
        <f>SUM(D13:D21)</f>
        <v>6920</v>
      </c>
      <c r="E22" s="265">
        <f>SUM(E13:E21)</f>
        <v>12700</v>
      </c>
      <c r="F22" s="87">
        <v>18</v>
      </c>
      <c r="G22" s="92" t="s">
        <v>232</v>
      </c>
      <c r="H22" s="206">
        <f>SUM(H13:H21)</f>
        <v>37300</v>
      </c>
      <c r="I22" s="288">
        <f>SUM(I13:I21)</f>
        <v>38300</v>
      </c>
      <c r="J22" s="294">
        <f>SUM(J13:J21)</f>
        <v>38300</v>
      </c>
      <c r="K22" s="87">
        <v>18</v>
      </c>
    </row>
    <row r="23" spans="2:16" x14ac:dyDescent="0.25">
      <c r="B23" s="87">
        <v>19</v>
      </c>
      <c r="C23" s="432"/>
      <c r="D23" s="432"/>
      <c r="E23" s="432"/>
      <c r="F23" s="87">
        <v>19</v>
      </c>
      <c r="G23" s="92" t="s">
        <v>231</v>
      </c>
      <c r="H23" s="428"/>
      <c r="I23" s="428"/>
      <c r="J23" s="428"/>
      <c r="K23" s="87">
        <v>19</v>
      </c>
    </row>
    <row r="24" spans="2:16" x14ac:dyDescent="0.25">
      <c r="B24" s="87">
        <v>20</v>
      </c>
      <c r="C24" s="284">
        <v>3850</v>
      </c>
      <c r="D24" s="206">
        <v>3850</v>
      </c>
      <c r="E24" s="206">
        <v>4200</v>
      </c>
      <c r="F24" s="87">
        <v>20</v>
      </c>
      <c r="G24" s="93" t="s">
        <v>118</v>
      </c>
      <c r="H24" s="206">
        <v>5000</v>
      </c>
      <c r="I24" s="206">
        <f t="shared" ref="I24:J26" si="0">H24</f>
        <v>5000</v>
      </c>
      <c r="J24" s="294">
        <f t="shared" si="0"/>
        <v>5000</v>
      </c>
      <c r="K24" s="87">
        <v>20</v>
      </c>
    </row>
    <row r="25" spans="2:16" x14ac:dyDescent="0.25">
      <c r="B25" s="87">
        <v>21</v>
      </c>
      <c r="C25" s="284">
        <v>3024.65</v>
      </c>
      <c r="D25" s="206">
        <v>3083</v>
      </c>
      <c r="E25" s="206">
        <v>4500</v>
      </c>
      <c r="F25" s="87">
        <v>21</v>
      </c>
      <c r="G25" s="93" t="s">
        <v>119</v>
      </c>
      <c r="H25" s="206">
        <v>7000</v>
      </c>
      <c r="I25" s="206">
        <f t="shared" si="0"/>
        <v>7000</v>
      </c>
      <c r="J25" s="294">
        <f t="shared" si="0"/>
        <v>7000</v>
      </c>
      <c r="K25" s="87">
        <v>21</v>
      </c>
    </row>
    <row r="26" spans="2:16" x14ac:dyDescent="0.25">
      <c r="B26" s="87">
        <v>22</v>
      </c>
      <c r="C26" s="284">
        <v>300</v>
      </c>
      <c r="D26" s="206">
        <v>0</v>
      </c>
      <c r="E26" s="206">
        <v>3000</v>
      </c>
      <c r="F26" s="87">
        <v>22</v>
      </c>
      <c r="G26" s="93" t="s">
        <v>120</v>
      </c>
      <c r="H26" s="206">
        <v>1000</v>
      </c>
      <c r="I26" s="206">
        <f t="shared" si="0"/>
        <v>1000</v>
      </c>
      <c r="J26" s="294">
        <f t="shared" si="0"/>
        <v>1000</v>
      </c>
      <c r="K26" s="87">
        <v>22</v>
      </c>
    </row>
    <row r="27" spans="2:16" x14ac:dyDescent="0.25">
      <c r="B27" s="87">
        <v>23</v>
      </c>
      <c r="C27" s="255">
        <v>1802633</v>
      </c>
      <c r="D27" s="255">
        <v>2032815</v>
      </c>
      <c r="E27" s="206">
        <v>2167500</v>
      </c>
      <c r="F27" s="87">
        <v>23</v>
      </c>
      <c r="G27" s="93" t="s">
        <v>239</v>
      </c>
      <c r="H27" s="206">
        <v>2087000</v>
      </c>
      <c r="I27" s="206">
        <f>0.85*'LB-20'!I25</f>
        <v>2167500</v>
      </c>
      <c r="J27" s="294">
        <f>0.85*'LB-20'!J25</f>
        <v>2167500</v>
      </c>
      <c r="K27" s="87">
        <v>23</v>
      </c>
    </row>
    <row r="28" spans="2:16" x14ac:dyDescent="0.25">
      <c r="B28" s="87">
        <v>24</v>
      </c>
      <c r="C28" s="255">
        <v>953</v>
      </c>
      <c r="D28" s="255">
        <v>1005</v>
      </c>
      <c r="E28" s="206">
        <v>1500</v>
      </c>
      <c r="F28" s="87">
        <v>24</v>
      </c>
      <c r="G28" s="93" t="s">
        <v>121</v>
      </c>
      <c r="H28" s="206">
        <v>2000</v>
      </c>
      <c r="I28" s="206">
        <f>H28</f>
        <v>2000</v>
      </c>
      <c r="J28" s="294">
        <f>I28</f>
        <v>2000</v>
      </c>
      <c r="K28" s="87">
        <v>24</v>
      </c>
    </row>
    <row r="29" spans="2:16" x14ac:dyDescent="0.25">
      <c r="B29" s="87">
        <v>25</v>
      </c>
      <c r="C29" s="255">
        <v>13938</v>
      </c>
      <c r="D29" s="255">
        <v>16230</v>
      </c>
      <c r="E29" s="206">
        <v>18000</v>
      </c>
      <c r="F29" s="87">
        <v>25</v>
      </c>
      <c r="G29" s="93" t="s">
        <v>122</v>
      </c>
      <c r="H29" s="206">
        <v>22000</v>
      </c>
      <c r="I29" s="206">
        <v>22000</v>
      </c>
      <c r="J29" s="294">
        <v>22000</v>
      </c>
      <c r="K29" s="87">
        <v>25</v>
      </c>
    </row>
    <row r="30" spans="2:16" x14ac:dyDescent="0.25">
      <c r="B30" s="87">
        <v>26</v>
      </c>
      <c r="C30" s="255">
        <v>5481.51</v>
      </c>
      <c r="D30" s="255">
        <v>2412</v>
      </c>
      <c r="E30" s="206">
        <v>3000</v>
      </c>
      <c r="F30" s="87">
        <v>26</v>
      </c>
      <c r="G30" s="93" t="s">
        <v>123</v>
      </c>
      <c r="H30" s="206">
        <v>3000</v>
      </c>
      <c r="I30" s="206">
        <f t="shared" ref="I30:J33" si="1">H30</f>
        <v>3000</v>
      </c>
      <c r="J30" s="294">
        <f t="shared" si="1"/>
        <v>3000</v>
      </c>
      <c r="K30" s="87">
        <v>26</v>
      </c>
    </row>
    <row r="31" spans="2:16" x14ac:dyDescent="0.25">
      <c r="B31" s="87">
        <v>27</v>
      </c>
      <c r="C31" s="255">
        <v>0</v>
      </c>
      <c r="D31" s="255">
        <v>0</v>
      </c>
      <c r="E31" s="206">
        <v>5500</v>
      </c>
      <c r="F31" s="87">
        <v>27</v>
      </c>
      <c r="G31" s="93" t="s">
        <v>124</v>
      </c>
      <c r="H31" s="206">
        <v>6000</v>
      </c>
      <c r="I31" s="206">
        <f t="shared" si="1"/>
        <v>6000</v>
      </c>
      <c r="J31" s="294">
        <f t="shared" si="1"/>
        <v>6000</v>
      </c>
      <c r="K31" s="87">
        <v>27</v>
      </c>
    </row>
    <row r="32" spans="2:16" x14ac:dyDescent="0.25">
      <c r="B32" s="87">
        <v>28</v>
      </c>
      <c r="C32" s="255">
        <f>10318-873</f>
        <v>9445</v>
      </c>
      <c r="D32" s="255">
        <v>7278</v>
      </c>
      <c r="E32" s="255">
        <v>55000</v>
      </c>
      <c r="F32" s="87">
        <v>28</v>
      </c>
      <c r="G32" s="93" t="s">
        <v>125</v>
      </c>
      <c r="H32" s="206">
        <v>25000</v>
      </c>
      <c r="I32" s="206">
        <f t="shared" si="1"/>
        <v>25000</v>
      </c>
      <c r="J32" s="294">
        <f t="shared" si="1"/>
        <v>25000</v>
      </c>
      <c r="K32" s="253">
        <v>28</v>
      </c>
      <c r="L32" s="113"/>
      <c r="M32" s="113"/>
      <c r="N32" s="113"/>
      <c r="O32" s="113"/>
      <c r="P32" s="113"/>
    </row>
    <row r="33" spans="2:16" x14ac:dyDescent="0.25">
      <c r="B33" s="87">
        <v>29</v>
      </c>
      <c r="C33" s="255">
        <v>42</v>
      </c>
      <c r="D33" s="255">
        <v>820</v>
      </c>
      <c r="E33" s="206">
        <v>0</v>
      </c>
      <c r="F33" s="87">
        <v>29</v>
      </c>
      <c r="G33" s="93" t="s">
        <v>126</v>
      </c>
      <c r="H33" s="206">
        <v>40000</v>
      </c>
      <c r="I33" s="206">
        <f t="shared" si="1"/>
        <v>40000</v>
      </c>
      <c r="J33" s="294">
        <f t="shared" si="1"/>
        <v>40000</v>
      </c>
      <c r="K33" s="253">
        <v>29</v>
      </c>
      <c r="L33" s="113"/>
      <c r="M33" s="113"/>
      <c r="N33" s="113"/>
      <c r="O33" s="113"/>
      <c r="P33" s="113"/>
    </row>
    <row r="34" spans="2:16" x14ac:dyDescent="0.25">
      <c r="B34" s="87">
        <v>30</v>
      </c>
      <c r="C34" s="255">
        <v>0</v>
      </c>
      <c r="D34" s="255">
        <v>0</v>
      </c>
      <c r="E34" s="206">
        <v>0</v>
      </c>
      <c r="F34" s="87">
        <v>30</v>
      </c>
      <c r="G34" s="93" t="s">
        <v>127</v>
      </c>
      <c r="H34" s="206">
        <v>0</v>
      </c>
      <c r="I34" s="206">
        <f t="shared" ref="I34:J35" si="2">H34</f>
        <v>0</v>
      </c>
      <c r="J34" s="294">
        <f t="shared" si="2"/>
        <v>0</v>
      </c>
      <c r="K34" s="253">
        <v>30</v>
      </c>
      <c r="L34" s="113"/>
      <c r="M34" s="113"/>
      <c r="N34" s="113"/>
      <c r="O34" s="113"/>
      <c r="P34" s="113"/>
    </row>
    <row r="35" spans="2:16" x14ac:dyDescent="0.25">
      <c r="B35" s="87">
        <v>31</v>
      </c>
      <c r="C35" s="255">
        <v>0</v>
      </c>
      <c r="D35" s="255">
        <v>0</v>
      </c>
      <c r="E35" s="206">
        <v>0</v>
      </c>
      <c r="F35" s="87">
        <v>31</v>
      </c>
      <c r="G35" s="93" t="s">
        <v>235</v>
      </c>
      <c r="H35" s="206">
        <v>0</v>
      </c>
      <c r="I35" s="206">
        <f t="shared" si="2"/>
        <v>0</v>
      </c>
      <c r="J35" s="294">
        <f t="shared" si="2"/>
        <v>0</v>
      </c>
      <c r="K35" s="87">
        <v>31</v>
      </c>
    </row>
    <row r="36" spans="2:16" x14ac:dyDescent="0.25">
      <c r="B36" s="87">
        <v>32</v>
      </c>
      <c r="C36" s="255">
        <v>5585.92</v>
      </c>
      <c r="D36" s="255">
        <v>5004</v>
      </c>
      <c r="E36" s="206">
        <v>14400</v>
      </c>
      <c r="F36" s="87">
        <v>32</v>
      </c>
      <c r="G36" s="93" t="s">
        <v>128</v>
      </c>
      <c r="H36" s="206">
        <v>8000</v>
      </c>
      <c r="I36" s="206">
        <f>H36</f>
        <v>8000</v>
      </c>
      <c r="J36" s="294">
        <f>I36</f>
        <v>8000</v>
      </c>
      <c r="K36" s="87">
        <v>32</v>
      </c>
    </row>
    <row r="37" spans="2:16" x14ac:dyDescent="0.25">
      <c r="B37" s="87">
        <v>33</v>
      </c>
      <c r="C37" s="255">
        <v>10461</v>
      </c>
      <c r="D37" s="255">
        <v>11173</v>
      </c>
      <c r="E37" s="206">
        <v>16000</v>
      </c>
      <c r="F37" s="87">
        <v>33</v>
      </c>
      <c r="G37" s="93" t="s">
        <v>286</v>
      </c>
      <c r="H37" s="206">
        <v>16000</v>
      </c>
      <c r="I37" s="206">
        <f>H37</f>
        <v>16000</v>
      </c>
      <c r="J37" s="294">
        <f>I37</f>
        <v>16000</v>
      </c>
      <c r="K37" s="87">
        <v>33</v>
      </c>
    </row>
    <row r="38" spans="2:16" x14ac:dyDescent="0.25">
      <c r="B38" s="87">
        <v>34</v>
      </c>
      <c r="C38" s="265">
        <f>SUM(C24:C37)</f>
        <v>1855714.0799999998</v>
      </c>
      <c r="D38" s="265">
        <f>SUM(D24:D37)</f>
        <v>2083670</v>
      </c>
      <c r="E38" s="265">
        <f>SUM(E24:E37)</f>
        <v>2292600</v>
      </c>
      <c r="F38" s="88">
        <v>34</v>
      </c>
      <c r="G38" s="92" t="s">
        <v>129</v>
      </c>
      <c r="H38" s="265">
        <f>SUM(H24:H37)</f>
        <v>2222000</v>
      </c>
      <c r="I38" s="265">
        <f>SUM(I24:I37)</f>
        <v>2302500</v>
      </c>
      <c r="J38" s="295">
        <f>SUM(J24:J37)</f>
        <v>2302500</v>
      </c>
      <c r="K38" s="87">
        <v>34</v>
      </c>
      <c r="L38" s="248"/>
    </row>
    <row r="39" spans="2:16" x14ac:dyDescent="0.25">
      <c r="B39" s="87">
        <v>35</v>
      </c>
      <c r="C39" s="284">
        <v>82666.75</v>
      </c>
      <c r="D39" s="206">
        <v>71056</v>
      </c>
      <c r="E39" s="206">
        <v>120000</v>
      </c>
      <c r="F39" s="87">
        <v>35</v>
      </c>
      <c r="G39" s="90" t="s">
        <v>130</v>
      </c>
      <c r="H39" s="206">
        <v>120000</v>
      </c>
      <c r="I39" s="206">
        <f t="shared" ref="I39:J41" si="3">H39</f>
        <v>120000</v>
      </c>
      <c r="J39" s="294">
        <f t="shared" si="3"/>
        <v>120000</v>
      </c>
      <c r="K39" s="87">
        <v>35</v>
      </c>
    </row>
    <row r="40" spans="2:16" x14ac:dyDescent="0.25">
      <c r="B40" s="87">
        <v>36</v>
      </c>
      <c r="C40" s="284">
        <v>25445.53</v>
      </c>
      <c r="D40" s="206">
        <v>3145</v>
      </c>
      <c r="E40" s="206">
        <v>60000</v>
      </c>
      <c r="F40" s="87">
        <v>36</v>
      </c>
      <c r="G40" s="90" t="s">
        <v>131</v>
      </c>
      <c r="H40" s="206">
        <v>40000</v>
      </c>
      <c r="I40" s="206">
        <f t="shared" si="3"/>
        <v>40000</v>
      </c>
      <c r="J40" s="294">
        <f t="shared" si="3"/>
        <v>40000</v>
      </c>
      <c r="K40" s="87">
        <v>36</v>
      </c>
    </row>
    <row r="41" spans="2:16" x14ac:dyDescent="0.25">
      <c r="B41" s="87">
        <v>37</v>
      </c>
      <c r="C41" s="284">
        <v>0</v>
      </c>
      <c r="D41" s="206">
        <v>1435</v>
      </c>
      <c r="E41" s="206">
        <v>1000</v>
      </c>
      <c r="F41" s="87">
        <v>37</v>
      </c>
      <c r="G41" s="90" t="s">
        <v>132</v>
      </c>
      <c r="H41" s="206">
        <v>1200</v>
      </c>
      <c r="I41" s="206">
        <f t="shared" si="3"/>
        <v>1200</v>
      </c>
      <c r="J41" s="294">
        <f t="shared" si="3"/>
        <v>1200</v>
      </c>
      <c r="K41" s="87">
        <v>37</v>
      </c>
    </row>
    <row r="42" spans="2:16" x14ac:dyDescent="0.25">
      <c r="B42" s="94">
        <v>38</v>
      </c>
      <c r="C42" s="265">
        <f>C22+SUM(C38:C41)</f>
        <v>1969489.17</v>
      </c>
      <c r="D42" s="265">
        <f>D22+SUM(D38:D41)</f>
        <v>2166226</v>
      </c>
      <c r="E42" s="293">
        <f>E22+SUM(E38:E41)</f>
        <v>2486300</v>
      </c>
      <c r="F42" s="94">
        <v>38</v>
      </c>
      <c r="G42" s="90" t="s">
        <v>133</v>
      </c>
      <c r="H42" s="265">
        <f>H22+SUM(H38:H41)</f>
        <v>2420500</v>
      </c>
      <c r="I42" s="289">
        <f>I22+SUM(I38:I41)</f>
        <v>2502000</v>
      </c>
      <c r="J42" s="295">
        <f>J22+SUM(J38:J41)</f>
        <v>2502000</v>
      </c>
      <c r="K42" s="251">
        <v>38</v>
      </c>
      <c r="L42" s="252"/>
      <c r="M42" s="252"/>
      <c r="N42" s="252"/>
    </row>
    <row r="43" spans="2:16" x14ac:dyDescent="0.25">
      <c r="B43" s="95">
        <v>40</v>
      </c>
      <c r="C43" s="191"/>
      <c r="D43" s="191"/>
      <c r="E43" s="191"/>
      <c r="F43" s="95">
        <v>40</v>
      </c>
      <c r="G43" s="96" t="s">
        <v>134</v>
      </c>
      <c r="H43" s="433"/>
      <c r="I43" s="433"/>
      <c r="J43" s="433"/>
      <c r="K43" s="95">
        <v>40</v>
      </c>
      <c r="L43" s="246"/>
    </row>
    <row r="44" spans="2:16" x14ac:dyDescent="0.25">
      <c r="B44" s="97">
        <v>41</v>
      </c>
      <c r="C44" s="206">
        <v>0</v>
      </c>
      <c r="D44" s="206">
        <v>0</v>
      </c>
      <c r="E44" s="206">
        <v>20000</v>
      </c>
      <c r="F44" s="97">
        <v>41</v>
      </c>
      <c r="G44" s="93" t="s">
        <v>135</v>
      </c>
      <c r="H44" s="211">
        <v>20000</v>
      </c>
      <c r="I44" s="211">
        <v>0</v>
      </c>
      <c r="J44" s="211">
        <v>0</v>
      </c>
      <c r="K44" s="97">
        <v>41</v>
      </c>
    </row>
    <row r="45" spans="2:16" x14ac:dyDescent="0.25">
      <c r="B45" s="88">
        <v>42</v>
      </c>
      <c r="C45" s="265">
        <v>0</v>
      </c>
      <c r="D45" s="265">
        <f>D44</f>
        <v>0</v>
      </c>
      <c r="E45" s="265">
        <v>20000</v>
      </c>
      <c r="F45" s="88">
        <v>42</v>
      </c>
      <c r="G45" s="92" t="s">
        <v>136</v>
      </c>
      <c r="H45" s="265">
        <f>H44</f>
        <v>20000</v>
      </c>
      <c r="I45" s="265">
        <f>I44</f>
        <v>0</v>
      </c>
      <c r="J45" s="295">
        <f>J44</f>
        <v>0</v>
      </c>
      <c r="K45" s="88">
        <v>42</v>
      </c>
      <c r="L45" s="246"/>
    </row>
    <row r="46" spans="2:16" x14ac:dyDescent="0.25">
      <c r="B46" s="86">
        <v>49</v>
      </c>
      <c r="C46" s="427"/>
      <c r="D46" s="427"/>
      <c r="E46" s="427"/>
      <c r="F46" s="86">
        <v>49</v>
      </c>
      <c r="G46" s="87" t="s">
        <v>137</v>
      </c>
      <c r="H46" s="428"/>
      <c r="I46" s="428"/>
      <c r="J46" s="428"/>
      <c r="K46" s="86">
        <v>49</v>
      </c>
      <c r="L46" s="246"/>
    </row>
    <row r="47" spans="2:16" x14ac:dyDescent="0.25">
      <c r="B47" s="87">
        <v>50</v>
      </c>
      <c r="C47" s="206">
        <v>0</v>
      </c>
      <c r="D47" s="206">
        <v>85000</v>
      </c>
      <c r="E47" s="206">
        <v>100000</v>
      </c>
      <c r="F47" s="87">
        <v>50</v>
      </c>
      <c r="G47" s="98" t="s">
        <v>138</v>
      </c>
      <c r="H47" s="206">
        <v>150000</v>
      </c>
      <c r="I47" s="206">
        <v>300000</v>
      </c>
      <c r="J47" s="294">
        <v>300000</v>
      </c>
      <c r="K47" s="87">
        <v>50</v>
      </c>
    </row>
    <row r="48" spans="2:16" x14ac:dyDescent="0.25">
      <c r="B48" s="87">
        <v>51</v>
      </c>
      <c r="C48" s="206">
        <v>130000</v>
      </c>
      <c r="D48" s="206">
        <v>85000</v>
      </c>
      <c r="E48" s="206">
        <v>120000</v>
      </c>
      <c r="F48" s="87">
        <v>51</v>
      </c>
      <c r="G48" s="98" t="s">
        <v>139</v>
      </c>
      <c r="H48" s="206">
        <v>200000</v>
      </c>
      <c r="I48" s="206">
        <v>400000</v>
      </c>
      <c r="J48" s="294">
        <v>400000</v>
      </c>
      <c r="K48" s="87">
        <v>51</v>
      </c>
    </row>
    <row r="49" spans="2:12" x14ac:dyDescent="0.25">
      <c r="B49" s="87">
        <v>52</v>
      </c>
      <c r="C49" s="265">
        <f>SUM(C47:C48)</f>
        <v>130000</v>
      </c>
      <c r="D49" s="265">
        <f>SUM(D47:D48)</f>
        <v>170000</v>
      </c>
      <c r="E49" s="265">
        <f>SUM(E47:E48)</f>
        <v>220000</v>
      </c>
      <c r="F49" s="87">
        <v>52</v>
      </c>
      <c r="G49" s="92" t="s">
        <v>140</v>
      </c>
      <c r="H49" s="265">
        <f>SUM(H47:H48)</f>
        <v>350000</v>
      </c>
      <c r="I49" s="265">
        <f>SUM(I47:I48)</f>
        <v>700000</v>
      </c>
      <c r="J49" s="295">
        <f>SUM(J47:J48)</f>
        <v>700000</v>
      </c>
      <c r="K49" s="87">
        <v>52</v>
      </c>
    </row>
    <row r="50" spans="2:12" x14ac:dyDescent="0.25">
      <c r="B50" s="91">
        <v>53</v>
      </c>
      <c r="C50" s="206"/>
      <c r="D50" s="206"/>
      <c r="E50" s="206"/>
      <c r="F50" s="91">
        <v>53</v>
      </c>
      <c r="G50" s="92" t="s">
        <v>141</v>
      </c>
      <c r="H50" s="205"/>
      <c r="I50" s="205"/>
      <c r="J50" s="205"/>
      <c r="K50" s="91">
        <v>53</v>
      </c>
    </row>
    <row r="51" spans="2:12" x14ac:dyDescent="0.25">
      <c r="B51" s="87">
        <v>54</v>
      </c>
      <c r="C51" s="206">
        <v>430000</v>
      </c>
      <c r="D51" s="206">
        <v>430000</v>
      </c>
      <c r="E51" s="206">
        <v>430000</v>
      </c>
      <c r="F51" s="87">
        <v>54</v>
      </c>
      <c r="G51" s="93" t="s">
        <v>142</v>
      </c>
      <c r="H51" s="206">
        <v>0</v>
      </c>
      <c r="I51" s="206">
        <f>H51</f>
        <v>0</v>
      </c>
      <c r="J51" s="294">
        <f>I51</f>
        <v>0</v>
      </c>
      <c r="K51" s="87">
        <v>54</v>
      </c>
    </row>
    <row r="52" spans="2:12" x14ac:dyDescent="0.25">
      <c r="B52" s="87">
        <v>55</v>
      </c>
      <c r="C52" s="206">
        <v>300000</v>
      </c>
      <c r="D52" s="206">
        <v>300000</v>
      </c>
      <c r="E52" s="206">
        <v>300000</v>
      </c>
      <c r="F52" s="87">
        <v>55</v>
      </c>
      <c r="G52" s="93" t="s">
        <v>143</v>
      </c>
      <c r="H52" s="206">
        <v>0</v>
      </c>
      <c r="I52" s="206">
        <f>H52</f>
        <v>0</v>
      </c>
      <c r="J52" s="294">
        <f>I52</f>
        <v>0</v>
      </c>
      <c r="K52" s="87">
        <v>55</v>
      </c>
    </row>
    <row r="53" spans="2:12" x14ac:dyDescent="0.25">
      <c r="B53" s="91">
        <v>56</v>
      </c>
      <c r="C53" s="265">
        <f>SUM(C51:C52)</f>
        <v>730000</v>
      </c>
      <c r="D53" s="265">
        <f>SUM(D51:D52)</f>
        <v>730000</v>
      </c>
      <c r="E53" s="265">
        <f>SUM(E51:E52)</f>
        <v>730000</v>
      </c>
      <c r="F53" s="91">
        <v>56</v>
      </c>
      <c r="G53" s="92" t="s">
        <v>144</v>
      </c>
      <c r="H53" s="265">
        <f>SUM(H51:H52)</f>
        <v>0</v>
      </c>
      <c r="I53" s="265">
        <f>SUM(I51:I52)</f>
        <v>0</v>
      </c>
      <c r="J53" s="295">
        <f>SUM(J51:J52)</f>
        <v>0</v>
      </c>
      <c r="K53" s="91">
        <v>56</v>
      </c>
    </row>
    <row r="54" spans="2:12" x14ac:dyDescent="0.25">
      <c r="B54" s="97">
        <v>57</v>
      </c>
      <c r="C54" s="265">
        <v>75000</v>
      </c>
      <c r="D54" s="265">
        <v>75000</v>
      </c>
      <c r="E54" s="266">
        <v>75000</v>
      </c>
      <c r="F54" s="97">
        <v>57</v>
      </c>
      <c r="G54" s="99" t="s">
        <v>145</v>
      </c>
      <c r="H54" s="266">
        <v>75000</v>
      </c>
      <c r="I54" s="206">
        <v>75000</v>
      </c>
      <c r="J54" s="294">
        <v>75000</v>
      </c>
      <c r="K54" s="97">
        <v>57</v>
      </c>
    </row>
    <row r="55" spans="2:12" x14ac:dyDescent="0.25">
      <c r="B55" s="87">
        <v>58</v>
      </c>
      <c r="C55" s="265">
        <f>C42+C45+C49+C53+C54</f>
        <v>2904489.17</v>
      </c>
      <c r="D55" s="265">
        <f>D42+D45+D49+D53+D54</f>
        <v>3141226</v>
      </c>
      <c r="E55" s="265">
        <f>E42+E45+E49+E53+E54</f>
        <v>3531300</v>
      </c>
      <c r="F55" s="87">
        <v>58</v>
      </c>
      <c r="G55" s="100" t="s">
        <v>146</v>
      </c>
      <c r="H55" s="265">
        <f>H42+H45+H49+H53+H54</f>
        <v>2865500</v>
      </c>
      <c r="I55" s="265">
        <f>I42+I45+I49+I53+I54</f>
        <v>3277000</v>
      </c>
      <c r="J55" s="295">
        <f>J42+J45+J49+J53+J54</f>
        <v>3277000</v>
      </c>
      <c r="K55" s="87">
        <v>58</v>
      </c>
      <c r="L55" s="240"/>
    </row>
    <row r="56" spans="2:12" x14ac:dyDescent="0.25">
      <c r="B56" s="87">
        <v>59</v>
      </c>
      <c r="C56" s="206"/>
      <c r="D56" s="206"/>
      <c r="E56" s="211"/>
      <c r="F56" s="87">
        <v>59</v>
      </c>
      <c r="G56" s="93" t="s">
        <v>147</v>
      </c>
      <c r="H56" s="211">
        <v>350000</v>
      </c>
      <c r="I56" s="255">
        <v>147000</v>
      </c>
      <c r="J56" s="255">
        <v>147000</v>
      </c>
      <c r="K56" s="87">
        <v>59</v>
      </c>
      <c r="L56" s="240"/>
    </row>
    <row r="57" spans="2:12" x14ac:dyDescent="0.25">
      <c r="B57" s="87">
        <v>60</v>
      </c>
      <c r="C57" s="206">
        <v>1139161</v>
      </c>
      <c r="D57" s="206">
        <v>1139161</v>
      </c>
      <c r="E57" s="206"/>
      <c r="F57" s="87">
        <v>60</v>
      </c>
      <c r="G57" s="101" t="s">
        <v>33</v>
      </c>
      <c r="H57" s="205"/>
      <c r="I57" s="205"/>
      <c r="J57" s="205"/>
      <c r="K57" s="87">
        <v>60</v>
      </c>
      <c r="L57" s="240"/>
    </row>
    <row r="58" spans="2:12" ht="16.5" thickBot="1" x14ac:dyDescent="0.3">
      <c r="B58" s="102">
        <v>61</v>
      </c>
      <c r="C58" s="206"/>
      <c r="D58" s="206"/>
      <c r="E58" s="255">
        <v>2711</v>
      </c>
      <c r="F58" s="102">
        <v>61</v>
      </c>
      <c r="G58" s="92" t="s">
        <v>34</v>
      </c>
      <c r="H58" s="211">
        <f>'LB-20'!H27-H55-H56</f>
        <v>136000</v>
      </c>
      <c r="I58" s="211">
        <f>'LB-20'!I27-I55-I56</f>
        <v>136000</v>
      </c>
      <c r="J58" s="211">
        <f>'LB-20'!J27-J55-J56</f>
        <v>136000</v>
      </c>
      <c r="K58" s="102">
        <v>61</v>
      </c>
      <c r="L58" s="240"/>
    </row>
    <row r="59" spans="2:12" ht="16.5" thickBot="1" x14ac:dyDescent="0.3">
      <c r="B59" s="263">
        <v>62</v>
      </c>
      <c r="C59" s="209">
        <f>C55+C57</f>
        <v>4043650.17</v>
      </c>
      <c r="D59" s="209">
        <f>D55+D57</f>
        <v>4280387</v>
      </c>
      <c r="E59" s="209">
        <f>E58+E55</f>
        <v>3534011</v>
      </c>
      <c r="F59" s="103">
        <v>62</v>
      </c>
      <c r="G59" s="104" t="s">
        <v>35</v>
      </c>
      <c r="H59" s="209">
        <f>H58+H55+H56</f>
        <v>3351500</v>
      </c>
      <c r="I59" s="209">
        <f>I58+I55+I56</f>
        <v>3560000</v>
      </c>
      <c r="J59" s="209">
        <f>J58+J55+J56</f>
        <v>3560000</v>
      </c>
      <c r="K59" s="103">
        <v>62</v>
      </c>
      <c r="L59" s="240"/>
    </row>
    <row r="62" spans="2:12" x14ac:dyDescent="0.25">
      <c r="E62" s="240"/>
    </row>
  </sheetData>
  <sheetProtection algorithmName="SHA-512" hashValue="CwY3+smRJTggZq7LfFRFesSy5QobN51VqZ/+hcXG9DPioNB8kiAvOwfWsYwGMITIUJThCIQl7H8bH8+FFhk5uA==" saltValue="UZvHzh6RkhjNTLT8WzTEGA==" spinCount="100000" sheet="1" objects="1" scenarios="1"/>
  <mergeCells count="23">
    <mergeCell ref="K5:K8"/>
    <mergeCell ref="C46:E46"/>
    <mergeCell ref="H46:J46"/>
    <mergeCell ref="F5:G8"/>
    <mergeCell ref="C11:E11"/>
    <mergeCell ref="H11:J11"/>
    <mergeCell ref="C12:E12"/>
    <mergeCell ref="H12:J12"/>
    <mergeCell ref="C23:E23"/>
    <mergeCell ref="H23:J23"/>
    <mergeCell ref="H43:J43"/>
    <mergeCell ref="C9:E9"/>
    <mergeCell ref="H9:J9"/>
    <mergeCell ref="B5:B8"/>
    <mergeCell ref="C5:E5"/>
    <mergeCell ref="H5:J6"/>
    <mergeCell ref="C6:D6"/>
    <mergeCell ref="F1:G1"/>
    <mergeCell ref="F2:G2"/>
    <mergeCell ref="H3:J3"/>
    <mergeCell ref="F3:G3"/>
    <mergeCell ref="F4:G4"/>
    <mergeCell ref="H4:J4"/>
  </mergeCells>
  <pageMargins left="0.5" right="0.25" top="1" bottom="0.75" header="0" footer="0"/>
  <pageSetup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6"/>
  <sheetViews>
    <sheetView workbookViewId="0"/>
  </sheetViews>
  <sheetFormatPr defaultColWidth="0" defaultRowHeight="15.75" zeroHeight="1" x14ac:dyDescent="0.25"/>
  <cols>
    <col min="1" max="1" width="2.625" customWidth="1"/>
    <col min="2" max="2" width="2.5" customWidth="1"/>
    <col min="3" max="5" width="12.125" style="191" customWidth="1"/>
    <col min="6" max="6" width="2.5" customWidth="1"/>
    <col min="7" max="7" width="9.5" customWidth="1"/>
    <col min="8" max="8" width="9.625" customWidth="1"/>
    <col min="9" max="9" width="21" customWidth="1"/>
    <col min="10" max="10" width="12.125" style="191" customWidth="1"/>
    <col min="11" max="11" width="12.625" style="191" customWidth="1"/>
    <col min="12" max="12" width="11.625" style="191" customWidth="1"/>
    <col min="13" max="13" width="2.125" bestFit="1" customWidth="1"/>
    <col min="14" max="14" width="1.375" customWidth="1"/>
  </cols>
  <sheetData>
    <row r="1" spans="2:13" ht="15.75" customHeight="1" x14ac:dyDescent="0.25">
      <c r="B1" s="17" t="s">
        <v>0</v>
      </c>
      <c r="C1" s="192"/>
      <c r="D1" s="192"/>
      <c r="E1" s="192"/>
      <c r="J1" s="232"/>
    </row>
    <row r="2" spans="2:13" ht="15.75" customHeight="1" x14ac:dyDescent="0.25">
      <c r="B2" s="470" t="s">
        <v>2</v>
      </c>
      <c r="C2" s="471"/>
      <c r="D2" s="234" t="s">
        <v>280</v>
      </c>
      <c r="E2" s="231"/>
      <c r="F2" s="439" t="s">
        <v>3</v>
      </c>
      <c r="G2" s="439"/>
      <c r="H2" s="439"/>
      <c r="I2" s="439"/>
      <c r="J2" s="498" t="s">
        <v>4</v>
      </c>
      <c r="K2" s="499"/>
      <c r="L2" s="499"/>
    </row>
    <row r="3" spans="2:13" ht="15.75" customHeight="1" x14ac:dyDescent="0.25">
      <c r="B3" s="489" t="s">
        <v>288</v>
      </c>
      <c r="C3" s="490"/>
      <c r="D3" s="490"/>
      <c r="E3" s="490"/>
      <c r="F3" s="439" t="s">
        <v>5</v>
      </c>
      <c r="G3" s="439"/>
      <c r="H3" s="439"/>
      <c r="I3" s="439"/>
      <c r="J3" s="498" t="s">
        <v>6</v>
      </c>
      <c r="K3" s="499"/>
      <c r="L3" s="499"/>
    </row>
    <row r="4" spans="2:13" ht="15.75" customHeight="1" x14ac:dyDescent="0.25">
      <c r="B4" s="490"/>
      <c r="C4" s="490"/>
      <c r="D4" s="490"/>
      <c r="E4" s="490"/>
      <c r="F4" s="493" t="s">
        <v>7</v>
      </c>
      <c r="G4" s="419"/>
      <c r="H4" s="419"/>
      <c r="I4" s="419"/>
      <c r="J4" s="494" t="s">
        <v>39</v>
      </c>
      <c r="K4" s="495"/>
      <c r="L4" s="495"/>
    </row>
    <row r="5" spans="2:13" ht="15.75" customHeight="1" x14ac:dyDescent="0.25">
      <c r="B5" s="491"/>
      <c r="C5" s="491"/>
      <c r="D5" s="491"/>
      <c r="E5" s="491"/>
      <c r="F5" s="500" t="s">
        <v>9</v>
      </c>
      <c r="G5" s="500"/>
      <c r="H5" s="500"/>
      <c r="I5" s="500"/>
    </row>
    <row r="6" spans="2:13" ht="15.75" customHeight="1" x14ac:dyDescent="0.25">
      <c r="B6" s="492"/>
      <c r="C6" s="492"/>
      <c r="D6" s="492"/>
      <c r="E6" s="492"/>
      <c r="F6" s="501"/>
      <c r="G6" s="501"/>
      <c r="H6" s="501"/>
      <c r="I6" s="501"/>
      <c r="J6" s="496" t="s">
        <v>8</v>
      </c>
      <c r="K6" s="497"/>
      <c r="L6" s="497"/>
    </row>
    <row r="7" spans="2:13" ht="12" customHeight="1" x14ac:dyDescent="0.25">
      <c r="B7" s="472"/>
      <c r="C7" s="475" t="s">
        <v>10</v>
      </c>
      <c r="D7" s="476"/>
      <c r="E7" s="477"/>
      <c r="F7" s="478" t="s">
        <v>11</v>
      </c>
      <c r="G7" s="479"/>
      <c r="H7" s="479"/>
      <c r="I7" s="480"/>
      <c r="J7" s="475" t="s">
        <v>279</v>
      </c>
      <c r="K7" s="487"/>
      <c r="L7" s="488"/>
      <c r="M7" s="459"/>
    </row>
    <row r="8" spans="2:13" ht="12" customHeight="1" x14ac:dyDescent="0.25">
      <c r="B8" s="473"/>
      <c r="C8" s="462" t="s">
        <v>12</v>
      </c>
      <c r="D8" s="463"/>
      <c r="E8" s="464" t="s">
        <v>281</v>
      </c>
      <c r="F8" s="481"/>
      <c r="G8" s="482"/>
      <c r="H8" s="482"/>
      <c r="I8" s="483"/>
      <c r="J8" s="467" t="s">
        <v>13</v>
      </c>
      <c r="K8" s="467" t="s">
        <v>14</v>
      </c>
      <c r="L8" s="467" t="s">
        <v>15</v>
      </c>
      <c r="M8" s="460"/>
    </row>
    <row r="9" spans="2:13" ht="12" customHeight="1" x14ac:dyDescent="0.25">
      <c r="B9" s="473"/>
      <c r="C9" s="467" t="s">
        <v>277</v>
      </c>
      <c r="D9" s="467" t="s">
        <v>285</v>
      </c>
      <c r="E9" s="465"/>
      <c r="F9" s="481"/>
      <c r="G9" s="482"/>
      <c r="H9" s="482"/>
      <c r="I9" s="483"/>
      <c r="J9" s="468"/>
      <c r="K9" s="469"/>
      <c r="L9" s="468"/>
      <c r="M9" s="460"/>
    </row>
    <row r="10" spans="2:13" ht="12" customHeight="1" x14ac:dyDescent="0.25">
      <c r="B10" s="474"/>
      <c r="C10" s="468"/>
      <c r="D10" s="468"/>
      <c r="E10" s="466"/>
      <c r="F10" s="484"/>
      <c r="G10" s="485"/>
      <c r="H10" s="485"/>
      <c r="I10" s="486"/>
      <c r="J10" s="468"/>
      <c r="K10" s="469"/>
      <c r="L10" s="468"/>
      <c r="M10" s="461"/>
    </row>
    <row r="11" spans="2:13" ht="12" customHeight="1" x14ac:dyDescent="0.25">
      <c r="B11" s="3">
        <v>1</v>
      </c>
      <c r="C11" s="205"/>
      <c r="D11" s="205"/>
      <c r="E11" s="205"/>
      <c r="F11" s="3">
        <v>1</v>
      </c>
      <c r="G11" s="440" t="s">
        <v>16</v>
      </c>
      <c r="H11" s="440"/>
      <c r="I11" s="441"/>
      <c r="J11" s="204"/>
      <c r="K11" s="204"/>
      <c r="L11" s="204"/>
      <c r="M11" s="3">
        <v>1</v>
      </c>
    </row>
    <row r="12" spans="2:13" ht="12" customHeight="1" x14ac:dyDescent="0.25">
      <c r="B12" s="5">
        <v>2</v>
      </c>
      <c r="C12" s="206">
        <v>1514117</v>
      </c>
      <c r="D12" s="286">
        <v>1673349</v>
      </c>
      <c r="E12" s="255">
        <v>1755013</v>
      </c>
      <c r="F12" s="5">
        <v>2</v>
      </c>
      <c r="G12" s="436" t="s">
        <v>17</v>
      </c>
      <c r="H12" s="437"/>
      <c r="I12" s="438"/>
      <c r="J12" s="206">
        <v>1887085</v>
      </c>
      <c r="K12" s="206">
        <f>J12</f>
        <v>1887085</v>
      </c>
      <c r="L12" s="294">
        <f>K12</f>
        <v>1887085</v>
      </c>
      <c r="M12" s="5">
        <v>2</v>
      </c>
    </row>
    <row r="13" spans="2:13" ht="12" customHeight="1" x14ac:dyDescent="0.25">
      <c r="B13" s="5">
        <v>3</v>
      </c>
      <c r="C13" s="206"/>
      <c r="D13" s="255"/>
      <c r="E13" s="255"/>
      <c r="F13" s="5">
        <v>3</v>
      </c>
      <c r="G13" s="436" t="s">
        <v>18</v>
      </c>
      <c r="H13" s="437"/>
      <c r="I13" s="438"/>
      <c r="J13" s="206"/>
      <c r="K13" s="206"/>
      <c r="L13" s="294"/>
      <c r="M13" s="5">
        <v>3</v>
      </c>
    </row>
    <row r="14" spans="2:13" ht="12" customHeight="1" x14ac:dyDescent="0.25">
      <c r="B14" s="5">
        <v>4</v>
      </c>
      <c r="C14" s="206"/>
      <c r="D14" s="255"/>
      <c r="E14" s="255"/>
      <c r="F14" s="5">
        <v>4</v>
      </c>
      <c r="G14" s="436" t="s">
        <v>19</v>
      </c>
      <c r="H14" s="437"/>
      <c r="I14" s="438"/>
      <c r="J14" s="206"/>
      <c r="K14" s="206"/>
      <c r="L14" s="294"/>
      <c r="M14" s="5">
        <v>4</v>
      </c>
    </row>
    <row r="15" spans="2:13" ht="12" customHeight="1" x14ac:dyDescent="0.25">
      <c r="B15" s="5">
        <v>5</v>
      </c>
      <c r="C15" s="206">
        <v>33931</v>
      </c>
      <c r="D15" s="286">
        <v>13861</v>
      </c>
      <c r="E15" s="255">
        <v>25000</v>
      </c>
      <c r="F15" s="5">
        <v>5</v>
      </c>
      <c r="G15" s="436" t="s">
        <v>20</v>
      </c>
      <c r="H15" s="437"/>
      <c r="I15" s="438"/>
      <c r="J15" s="206">
        <v>12000</v>
      </c>
      <c r="K15" s="206">
        <f>J15</f>
        <v>12000</v>
      </c>
      <c r="L15" s="294">
        <f>K15</f>
        <v>12000</v>
      </c>
      <c r="M15" s="5">
        <v>5</v>
      </c>
    </row>
    <row r="16" spans="2:13" ht="12" customHeight="1" x14ac:dyDescent="0.25">
      <c r="B16" s="5">
        <v>6</v>
      </c>
      <c r="C16" s="206">
        <v>130000</v>
      </c>
      <c r="D16" s="286">
        <v>85000</v>
      </c>
      <c r="E16" s="255">
        <v>120000</v>
      </c>
      <c r="F16" s="5">
        <v>6</v>
      </c>
      <c r="G16" s="436" t="s">
        <v>21</v>
      </c>
      <c r="H16" s="437"/>
      <c r="I16" s="438"/>
      <c r="J16" s="206">
        <f>'LB-30'!H48</f>
        <v>200000</v>
      </c>
      <c r="K16" s="206">
        <v>400000</v>
      </c>
      <c r="L16" s="294">
        <v>400000</v>
      </c>
      <c r="M16" s="5">
        <v>6</v>
      </c>
    </row>
    <row r="17" spans="2:13" ht="12" customHeight="1" x14ac:dyDescent="0.25">
      <c r="B17" s="5">
        <v>7</v>
      </c>
      <c r="C17" s="206">
        <v>0</v>
      </c>
      <c r="D17" s="255"/>
      <c r="E17" s="255"/>
      <c r="F17" s="5">
        <v>7</v>
      </c>
      <c r="G17" s="436" t="s">
        <v>22</v>
      </c>
      <c r="H17" s="437"/>
      <c r="I17" s="438"/>
      <c r="J17" s="206" t="s">
        <v>1</v>
      </c>
      <c r="K17" s="206"/>
      <c r="L17" s="294"/>
      <c r="M17" s="5">
        <v>7</v>
      </c>
    </row>
    <row r="18" spans="2:13" ht="12" customHeight="1" x14ac:dyDescent="0.25">
      <c r="B18" s="5">
        <v>8</v>
      </c>
      <c r="C18" s="206">
        <v>0</v>
      </c>
      <c r="D18" s="255"/>
      <c r="E18" s="255">
        <v>0</v>
      </c>
      <c r="F18" s="5">
        <v>8</v>
      </c>
      <c r="G18" s="436" t="s">
        <v>23</v>
      </c>
      <c r="H18" s="437"/>
      <c r="I18" s="438"/>
      <c r="J18" s="206"/>
      <c r="K18" s="206"/>
      <c r="L18" s="294"/>
      <c r="M18" s="5">
        <v>8</v>
      </c>
    </row>
    <row r="19" spans="2:13" ht="12" customHeight="1" x14ac:dyDescent="0.25">
      <c r="B19" s="5">
        <v>9</v>
      </c>
      <c r="C19" s="206"/>
      <c r="D19" s="255"/>
      <c r="E19" s="256"/>
      <c r="F19" s="5">
        <v>9</v>
      </c>
      <c r="G19" s="436"/>
      <c r="H19" s="437"/>
      <c r="I19" s="438"/>
      <c r="J19" s="206"/>
      <c r="K19" s="206"/>
      <c r="L19" s="294"/>
      <c r="M19" s="5">
        <v>9</v>
      </c>
    </row>
    <row r="20" spans="2:13" ht="12" customHeight="1" x14ac:dyDescent="0.25">
      <c r="B20" s="5">
        <v>10</v>
      </c>
      <c r="C20" s="206">
        <f>SUM(C12:C19)</f>
        <v>1678048</v>
      </c>
      <c r="D20" s="255">
        <f>SUM(D12:D18)</f>
        <v>1772210</v>
      </c>
      <c r="E20" s="255">
        <f>SUM(E12:E18)</f>
        <v>1900013</v>
      </c>
      <c r="F20" s="5">
        <v>10</v>
      </c>
      <c r="G20" s="436" t="s">
        <v>24</v>
      </c>
      <c r="H20" s="437"/>
      <c r="I20" s="438"/>
      <c r="J20" s="206">
        <f>SUM(J12:J18)</f>
        <v>2099085</v>
      </c>
      <c r="K20" s="288">
        <f>SUM(K12:K18)</f>
        <v>2299085</v>
      </c>
      <c r="L20" s="294">
        <f>SUM(L12:L18)</f>
        <v>2299085</v>
      </c>
      <c r="M20" s="5">
        <v>10</v>
      </c>
    </row>
    <row r="21" spans="2:13" ht="12" customHeight="1" x14ac:dyDescent="0.25">
      <c r="B21" s="5">
        <v>11</v>
      </c>
      <c r="C21" s="205"/>
      <c r="D21" s="206"/>
      <c r="E21" s="206"/>
      <c r="F21" s="5">
        <v>11</v>
      </c>
      <c r="G21" s="436" t="s">
        <v>25</v>
      </c>
      <c r="H21" s="437"/>
      <c r="I21" s="438"/>
      <c r="J21" s="206"/>
      <c r="K21" s="206"/>
      <c r="L21" s="294"/>
      <c r="M21" s="5">
        <v>11</v>
      </c>
    </row>
    <row r="22" spans="2:13" ht="12" customHeight="1" thickBot="1" x14ac:dyDescent="0.3">
      <c r="B22" s="7">
        <v>12</v>
      </c>
      <c r="C22" s="207" t="s">
        <v>1</v>
      </c>
      <c r="D22" s="207"/>
      <c r="E22" s="208"/>
      <c r="F22" s="7">
        <v>12</v>
      </c>
      <c r="G22" s="444" t="s">
        <v>26</v>
      </c>
      <c r="H22" s="445"/>
      <c r="I22" s="446"/>
      <c r="J22" s="208"/>
      <c r="K22" s="208"/>
      <c r="L22" s="208"/>
      <c r="M22" s="7">
        <v>12</v>
      </c>
    </row>
    <row r="23" spans="2:13" ht="12" customHeight="1" thickBot="1" x14ac:dyDescent="0.3">
      <c r="B23" s="9">
        <v>13</v>
      </c>
      <c r="C23" s="209">
        <f>SUM(C20:C22)</f>
        <v>1678048</v>
      </c>
      <c r="D23" s="209">
        <f>SUM(D20:D22)</f>
        <v>1772210</v>
      </c>
      <c r="E23" s="209">
        <f>SUM(E20:E22)</f>
        <v>1900013</v>
      </c>
      <c r="F23" s="9">
        <v>13</v>
      </c>
      <c r="G23" s="447" t="s">
        <v>27</v>
      </c>
      <c r="H23" s="448"/>
      <c r="I23" s="449"/>
      <c r="J23" s="209">
        <f>SUM(J20:J22)</f>
        <v>2099085</v>
      </c>
      <c r="K23" s="209">
        <f>SUM(K20:K22)</f>
        <v>2299085</v>
      </c>
      <c r="L23" s="209">
        <f>SUM(L20:L22)</f>
        <v>2299085</v>
      </c>
      <c r="M23" s="9">
        <v>13</v>
      </c>
    </row>
    <row r="24" spans="2:13" ht="12" customHeight="1" x14ac:dyDescent="0.25">
      <c r="B24" s="10">
        <v>14</v>
      </c>
      <c r="C24" s="210"/>
      <c r="D24" s="210"/>
      <c r="E24" s="210"/>
      <c r="F24" s="10">
        <v>14</v>
      </c>
      <c r="G24" s="450" t="s">
        <v>28</v>
      </c>
      <c r="H24" s="450"/>
      <c r="I24" s="451"/>
      <c r="J24" s="210"/>
      <c r="K24" s="210"/>
      <c r="L24" s="210"/>
      <c r="M24" s="10">
        <v>14</v>
      </c>
    </row>
    <row r="25" spans="2:13" ht="33.75" x14ac:dyDescent="0.25">
      <c r="B25" s="11">
        <v>15</v>
      </c>
      <c r="C25" s="211"/>
      <c r="D25" s="211"/>
      <c r="E25" s="211"/>
      <c r="F25" s="11">
        <v>15</v>
      </c>
      <c r="G25" s="12" t="s">
        <v>29</v>
      </c>
      <c r="H25" s="12" t="s">
        <v>30</v>
      </c>
      <c r="I25" s="12" t="s">
        <v>31</v>
      </c>
      <c r="J25" s="211"/>
      <c r="K25" s="211"/>
      <c r="L25" s="211"/>
      <c r="M25" s="11">
        <v>15</v>
      </c>
    </row>
    <row r="26" spans="2:13" ht="12" customHeight="1" x14ac:dyDescent="0.25">
      <c r="B26" s="11">
        <v>16</v>
      </c>
      <c r="C26" s="211">
        <v>0</v>
      </c>
      <c r="D26" s="211">
        <v>5125</v>
      </c>
      <c r="E26" s="211">
        <f>E23</f>
        <v>1900013</v>
      </c>
      <c r="F26" s="11">
        <v>16</v>
      </c>
      <c r="G26" s="6"/>
      <c r="H26" s="6"/>
      <c r="I26" s="13" t="s">
        <v>32</v>
      </c>
      <c r="J26" s="211">
        <f>J23</f>
        <v>2099085</v>
      </c>
      <c r="K26" s="211">
        <f>K23</f>
        <v>2299085</v>
      </c>
      <c r="L26" s="211">
        <f>L23</f>
        <v>2299085</v>
      </c>
      <c r="M26" s="11">
        <v>16</v>
      </c>
    </row>
    <row r="27" spans="2:13" ht="12" customHeight="1" x14ac:dyDescent="0.25">
      <c r="B27" s="5">
        <v>17</v>
      </c>
      <c r="C27" s="206"/>
      <c r="D27" s="206"/>
      <c r="E27" s="206"/>
      <c r="F27" s="5">
        <v>17</v>
      </c>
      <c r="G27" s="6"/>
      <c r="H27" s="6"/>
      <c r="I27" s="14"/>
      <c r="J27" s="206"/>
      <c r="K27" s="206"/>
      <c r="L27" s="294"/>
      <c r="M27" s="5">
        <v>17</v>
      </c>
    </row>
    <row r="28" spans="2:13" ht="12" customHeight="1" x14ac:dyDescent="0.25">
      <c r="B28" s="5">
        <v>28</v>
      </c>
      <c r="C28" s="206"/>
      <c r="D28" s="206"/>
      <c r="E28" s="206"/>
      <c r="F28" s="5">
        <v>28</v>
      </c>
      <c r="G28" s="6"/>
      <c r="H28" s="6"/>
      <c r="I28" s="15"/>
      <c r="J28" s="206"/>
      <c r="K28" s="206"/>
      <c r="L28" s="294"/>
      <c r="M28" s="5">
        <v>28</v>
      </c>
    </row>
    <row r="29" spans="2:13" ht="12" customHeight="1" x14ac:dyDescent="0.25">
      <c r="B29" s="5">
        <v>29</v>
      </c>
      <c r="C29" s="206">
        <f>C23-C26</f>
        <v>1678048</v>
      </c>
      <c r="D29" s="206">
        <f>D23-D26</f>
        <v>1767085</v>
      </c>
      <c r="E29" s="205"/>
      <c r="F29" s="5">
        <v>29</v>
      </c>
      <c r="G29" s="452" t="s">
        <v>33</v>
      </c>
      <c r="H29" s="453"/>
      <c r="I29" s="454"/>
      <c r="J29" s="205"/>
      <c r="K29" s="205"/>
      <c r="L29" s="272"/>
      <c r="M29" s="5">
        <v>29</v>
      </c>
    </row>
    <row r="30" spans="2:13" ht="12" customHeight="1" thickBot="1" x14ac:dyDescent="0.3">
      <c r="B30" s="7">
        <v>30</v>
      </c>
      <c r="C30" s="208"/>
      <c r="D30" s="208"/>
      <c r="E30" s="207">
        <v>0</v>
      </c>
      <c r="F30" s="7">
        <v>30</v>
      </c>
      <c r="G30" s="455" t="s">
        <v>34</v>
      </c>
      <c r="H30" s="456"/>
      <c r="I30" s="457"/>
      <c r="J30" s="207"/>
      <c r="K30" s="207"/>
      <c r="L30" s="207"/>
      <c r="M30" s="7">
        <v>30</v>
      </c>
    </row>
    <row r="31" spans="2:13" ht="12" customHeight="1" thickBot="1" x14ac:dyDescent="0.3">
      <c r="B31" s="9">
        <v>31</v>
      </c>
      <c r="C31" s="209">
        <v>1154896</v>
      </c>
      <c r="D31" s="285">
        <f>SUM(D25:D30)</f>
        <v>1772210</v>
      </c>
      <c r="E31" s="209">
        <f>SUM(E25:E30)</f>
        <v>1900013</v>
      </c>
      <c r="F31" s="9">
        <v>31</v>
      </c>
      <c r="G31" s="447" t="s">
        <v>35</v>
      </c>
      <c r="H31" s="448"/>
      <c r="I31" s="449"/>
      <c r="J31" s="209">
        <f>SUM(J25:J30)</f>
        <v>2099085</v>
      </c>
      <c r="K31" s="209">
        <f>SUM(K25:K30)</f>
        <v>2299085</v>
      </c>
      <c r="L31" s="209">
        <f>SUM(L25:L30)</f>
        <v>2299085</v>
      </c>
      <c r="M31" s="9">
        <v>31</v>
      </c>
    </row>
    <row r="32" spans="2:13" x14ac:dyDescent="0.25">
      <c r="E32" s="458" t="s">
        <v>36</v>
      </c>
      <c r="F32" s="458"/>
      <c r="G32" s="458"/>
      <c r="H32" s="458"/>
      <c r="I32" s="458"/>
      <c r="J32" s="458"/>
    </row>
    <row r="33" spans="2:12" ht="13.35" customHeight="1" x14ac:dyDescent="0.25">
      <c r="B33" s="442" t="s">
        <v>297</v>
      </c>
      <c r="C33" s="442"/>
      <c r="D33" s="442"/>
      <c r="E33" s="443" t="s">
        <v>37</v>
      </c>
      <c r="F33" s="443"/>
      <c r="G33" s="443"/>
      <c r="H33" s="443"/>
      <c r="I33" s="443"/>
      <c r="J33" s="443"/>
      <c r="L33" s="233" t="s">
        <v>38</v>
      </c>
    </row>
    <row r="34" spans="2:12" x14ac:dyDescent="0.25">
      <c r="E34" s="443"/>
      <c r="F34" s="443"/>
      <c r="G34" s="443"/>
      <c r="H34" s="443"/>
      <c r="I34" s="443"/>
      <c r="J34" s="443"/>
    </row>
    <row r="35" spans="2:12" x14ac:dyDescent="0.25"/>
    <row r="36" spans="2:12" x14ac:dyDescent="0.25"/>
    <row r="37" spans="2:12" x14ac:dyDescent="0.25"/>
    <row r="38" spans="2:12" x14ac:dyDescent="0.25"/>
    <row r="39" spans="2:12" x14ac:dyDescent="0.25"/>
    <row r="40" spans="2:12" x14ac:dyDescent="0.25"/>
    <row r="41" spans="2:12" x14ac:dyDescent="0.25"/>
    <row r="42" spans="2:12" x14ac:dyDescent="0.25"/>
    <row r="43" spans="2:12" x14ac:dyDescent="0.25"/>
    <row r="44" spans="2:12" x14ac:dyDescent="0.25"/>
    <row r="45" spans="2:12" x14ac:dyDescent="0.25"/>
    <row r="46" spans="2:12" x14ac:dyDescent="0.25"/>
  </sheetData>
  <sheetProtection algorithmName="SHA-512" hashValue="hfk58HISP898pOLkjj3iTiZGTvXfLQZuFMNZJaQXJwBjTS4qMvVSU5G2gzWfOQSO5ea9hac9K4nk+4Z/CedVLg==" saltValue="E+1694s+iPoJeyHsV8IhYA==" spinCount="100000" sheet="1" objects="1" scenarios="1"/>
  <mergeCells count="42">
    <mergeCell ref="B2:C2"/>
    <mergeCell ref="B7:B10"/>
    <mergeCell ref="C7:E7"/>
    <mergeCell ref="F7:I10"/>
    <mergeCell ref="J7:L7"/>
    <mergeCell ref="B3:E6"/>
    <mergeCell ref="F4:I4"/>
    <mergeCell ref="F3:I3"/>
    <mergeCell ref="J4:L4"/>
    <mergeCell ref="J6:L6"/>
    <mergeCell ref="J3:L3"/>
    <mergeCell ref="J2:L2"/>
    <mergeCell ref="F5:I6"/>
    <mergeCell ref="M7:M10"/>
    <mergeCell ref="C8:D8"/>
    <mergeCell ref="E8:E10"/>
    <mergeCell ref="J8:J10"/>
    <mergeCell ref="K8:K10"/>
    <mergeCell ref="L8:L10"/>
    <mergeCell ref="C9:C10"/>
    <mergeCell ref="D9:D10"/>
    <mergeCell ref="B33:D33"/>
    <mergeCell ref="E33:J34"/>
    <mergeCell ref="G17:I17"/>
    <mergeCell ref="G18:I18"/>
    <mergeCell ref="G20:I20"/>
    <mergeCell ref="G21:I21"/>
    <mergeCell ref="G22:I22"/>
    <mergeCell ref="G23:I23"/>
    <mergeCell ref="G24:I24"/>
    <mergeCell ref="G29:I29"/>
    <mergeCell ref="G30:I30"/>
    <mergeCell ref="G31:I31"/>
    <mergeCell ref="E32:J32"/>
    <mergeCell ref="G19:I19"/>
    <mergeCell ref="G16:I16"/>
    <mergeCell ref="F2:I2"/>
    <mergeCell ref="G11:I11"/>
    <mergeCell ref="G12:I12"/>
    <mergeCell ref="G13:I13"/>
    <mergeCell ref="G14:I14"/>
    <mergeCell ref="G15:I15"/>
  </mergeCells>
  <pageMargins left="0.7" right="0.7" top="0.75" bottom="0.75" header="0.3" footer="0.3"/>
  <pageSetup scale="6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5"/>
  <sheetViews>
    <sheetView workbookViewId="0">
      <selection activeCell="L28" sqref="L28"/>
    </sheetView>
  </sheetViews>
  <sheetFormatPr defaultColWidth="8.875" defaultRowHeight="15.75" x14ac:dyDescent="0.25"/>
  <cols>
    <col min="1" max="1" width="2.625" customWidth="1"/>
    <col min="2" max="2" width="2.5" style="223" customWidth="1"/>
    <col min="3" max="5" width="12.125" customWidth="1"/>
    <col min="6" max="6" width="2.5" style="223" customWidth="1"/>
    <col min="7" max="7" width="9.5" customWidth="1"/>
    <col min="8" max="8" width="9.625" customWidth="1"/>
    <col min="9" max="9" width="21" customWidth="1"/>
    <col min="10" max="10" width="12.125" customWidth="1"/>
    <col min="11" max="11" width="12.625" customWidth="1"/>
    <col min="12" max="12" width="11.625" customWidth="1"/>
    <col min="13" max="13" width="3.625" style="224" bestFit="1" customWidth="1"/>
    <col min="14" max="14" width="1.375" customWidth="1"/>
  </cols>
  <sheetData>
    <row r="1" spans="2:13" x14ac:dyDescent="0.25">
      <c r="B1" s="470" t="s">
        <v>0</v>
      </c>
      <c r="C1" s="471"/>
      <c r="D1" s="1"/>
      <c r="E1" s="1"/>
      <c r="L1" t="s">
        <v>1</v>
      </c>
    </row>
    <row r="2" spans="2:13" x14ac:dyDescent="0.25">
      <c r="B2" s="470" t="s">
        <v>2</v>
      </c>
      <c r="C2" s="471"/>
      <c r="D2" s="203" t="s">
        <v>280</v>
      </c>
      <c r="E2" s="1"/>
      <c r="F2" s="439" t="s">
        <v>3</v>
      </c>
      <c r="G2" s="439"/>
      <c r="H2" s="439"/>
      <c r="I2" s="439"/>
      <c r="J2" s="537" t="s">
        <v>4</v>
      </c>
      <c r="K2" s="419"/>
      <c r="L2" s="419"/>
    </row>
    <row r="3" spans="2:13" x14ac:dyDescent="0.25">
      <c r="B3" s="502" t="s">
        <v>43</v>
      </c>
      <c r="C3" s="502"/>
      <c r="D3" s="502"/>
      <c r="E3" s="502"/>
      <c r="F3" s="439" t="s">
        <v>5</v>
      </c>
      <c r="G3" s="439"/>
      <c r="H3" s="439"/>
      <c r="I3" s="439"/>
      <c r="J3" s="537" t="s">
        <v>6</v>
      </c>
      <c r="K3" s="419"/>
      <c r="L3" s="419"/>
    </row>
    <row r="4" spans="2:13" x14ac:dyDescent="0.25">
      <c r="B4" s="503"/>
      <c r="C4" s="503"/>
      <c r="D4" s="503"/>
      <c r="E4" s="503"/>
      <c r="F4" s="505" t="s">
        <v>40</v>
      </c>
      <c r="G4" s="419"/>
      <c r="H4" s="419"/>
      <c r="I4" s="419"/>
      <c r="J4" s="538" t="s">
        <v>39</v>
      </c>
      <c r="K4" s="539"/>
      <c r="L4" s="539"/>
    </row>
    <row r="5" spans="2:13" x14ac:dyDescent="0.25">
      <c r="B5" s="503"/>
      <c r="C5" s="503"/>
      <c r="D5" s="503"/>
      <c r="E5" s="503"/>
      <c r="F5" s="500" t="s">
        <v>9</v>
      </c>
      <c r="G5" s="500"/>
      <c r="H5" s="500"/>
      <c r="I5" s="500"/>
      <c r="J5" s="540"/>
      <c r="K5" s="541"/>
      <c r="L5" s="541"/>
    </row>
    <row r="6" spans="2:13" x14ac:dyDescent="0.25">
      <c r="B6" s="504"/>
      <c r="C6" s="504"/>
      <c r="D6" s="504"/>
      <c r="E6" s="504"/>
      <c r="F6" s="501"/>
      <c r="G6" s="501"/>
      <c r="H6" s="501"/>
      <c r="I6" s="501"/>
      <c r="J6" s="540" t="s">
        <v>8</v>
      </c>
      <c r="K6" s="541"/>
      <c r="L6" s="541"/>
    </row>
    <row r="7" spans="2:13" s="191" customFormat="1" ht="12" customHeight="1" x14ac:dyDescent="0.25">
      <c r="B7" s="525"/>
      <c r="C7" s="475" t="s">
        <v>10</v>
      </c>
      <c r="D7" s="476"/>
      <c r="E7" s="477"/>
      <c r="F7" s="528" t="s">
        <v>11</v>
      </c>
      <c r="G7" s="529"/>
      <c r="H7" s="529"/>
      <c r="I7" s="530"/>
      <c r="J7" s="475" t="s">
        <v>279</v>
      </c>
      <c r="K7" s="487"/>
      <c r="L7" s="488"/>
      <c r="M7" s="522"/>
    </row>
    <row r="8" spans="2:13" s="191" customFormat="1" ht="12" customHeight="1" x14ac:dyDescent="0.25">
      <c r="B8" s="526"/>
      <c r="C8" s="462" t="s">
        <v>12</v>
      </c>
      <c r="D8" s="463"/>
      <c r="E8" s="464" t="s">
        <v>282</v>
      </c>
      <c r="F8" s="531"/>
      <c r="G8" s="532"/>
      <c r="H8" s="532"/>
      <c r="I8" s="533"/>
      <c r="J8" s="467" t="s">
        <v>13</v>
      </c>
      <c r="K8" s="467" t="s">
        <v>14</v>
      </c>
      <c r="L8" s="467" t="s">
        <v>15</v>
      </c>
      <c r="M8" s="523"/>
    </row>
    <row r="9" spans="2:13" s="191" customFormat="1" ht="12" customHeight="1" x14ac:dyDescent="0.25">
      <c r="B9" s="526"/>
      <c r="C9" s="467" t="s">
        <v>277</v>
      </c>
      <c r="D9" s="467" t="s">
        <v>285</v>
      </c>
      <c r="E9" s="465"/>
      <c r="F9" s="531"/>
      <c r="G9" s="532"/>
      <c r="H9" s="532"/>
      <c r="I9" s="533"/>
      <c r="J9" s="468"/>
      <c r="K9" s="469"/>
      <c r="L9" s="468"/>
      <c r="M9" s="523"/>
    </row>
    <row r="10" spans="2:13" s="191" customFormat="1" ht="12" customHeight="1" x14ac:dyDescent="0.25">
      <c r="B10" s="527"/>
      <c r="C10" s="468"/>
      <c r="D10" s="468"/>
      <c r="E10" s="466"/>
      <c r="F10" s="534"/>
      <c r="G10" s="535"/>
      <c r="H10" s="535"/>
      <c r="I10" s="536"/>
      <c r="J10" s="468"/>
      <c r="K10" s="469"/>
      <c r="L10" s="468"/>
      <c r="M10" s="524"/>
    </row>
    <row r="11" spans="2:13" s="191" customFormat="1" ht="12" customHeight="1" x14ac:dyDescent="0.25">
      <c r="B11" s="217">
        <v>1</v>
      </c>
      <c r="C11" s="205"/>
      <c r="D11" s="205"/>
      <c r="E11" s="205"/>
      <c r="F11" s="217">
        <v>1</v>
      </c>
      <c r="G11" s="520" t="s">
        <v>16</v>
      </c>
      <c r="H11" s="520"/>
      <c r="I11" s="521"/>
      <c r="J11" s="204"/>
      <c r="K11" s="204"/>
      <c r="L11" s="204"/>
      <c r="M11" s="225">
        <v>1</v>
      </c>
    </row>
    <row r="12" spans="2:13" s="191" customFormat="1" ht="12" customHeight="1" x14ac:dyDescent="0.25">
      <c r="B12" s="218">
        <v>2</v>
      </c>
      <c r="C12" s="206">
        <v>1854397</v>
      </c>
      <c r="D12" s="286">
        <v>1855283</v>
      </c>
      <c r="E12" s="255">
        <v>1967052</v>
      </c>
      <c r="F12" s="218">
        <v>2</v>
      </c>
      <c r="G12" s="511" t="s">
        <v>17</v>
      </c>
      <c r="H12" s="512"/>
      <c r="I12" s="513"/>
      <c r="J12" s="206">
        <v>1764000</v>
      </c>
      <c r="K12" s="206">
        <f>J12</f>
        <v>1764000</v>
      </c>
      <c r="L12" s="294">
        <f>K12</f>
        <v>1764000</v>
      </c>
      <c r="M12" s="226">
        <v>2</v>
      </c>
    </row>
    <row r="13" spans="2:13" s="191" customFormat="1" ht="12" customHeight="1" x14ac:dyDescent="0.25">
      <c r="B13" s="218">
        <v>3</v>
      </c>
      <c r="C13" s="206"/>
      <c r="D13" s="206"/>
      <c r="E13" s="206"/>
      <c r="F13" s="218">
        <v>3</v>
      </c>
      <c r="G13" s="511" t="s">
        <v>18</v>
      </c>
      <c r="H13" s="512"/>
      <c r="I13" s="513"/>
      <c r="J13" s="206"/>
      <c r="K13" s="206"/>
      <c r="L13" s="294"/>
      <c r="M13" s="226">
        <v>3</v>
      </c>
    </row>
    <row r="14" spans="2:13" s="191" customFormat="1" ht="12" customHeight="1" x14ac:dyDescent="0.25">
      <c r="B14" s="218">
        <v>4</v>
      </c>
      <c r="C14" s="206"/>
      <c r="D14" s="206"/>
      <c r="E14" s="206"/>
      <c r="F14" s="218">
        <v>4</v>
      </c>
      <c r="G14" s="511" t="s">
        <v>19</v>
      </c>
      <c r="H14" s="512"/>
      <c r="I14" s="513"/>
      <c r="J14" s="206"/>
      <c r="K14" s="206"/>
      <c r="L14" s="294"/>
      <c r="M14" s="226">
        <v>4</v>
      </c>
    </row>
    <row r="15" spans="2:13" s="191" customFormat="1" ht="12" customHeight="1" x14ac:dyDescent="0.25">
      <c r="B15" s="218">
        <v>5</v>
      </c>
      <c r="C15" s="206">
        <v>41577</v>
      </c>
      <c r="D15" s="206">
        <v>15369</v>
      </c>
      <c r="E15" s="206">
        <v>25000</v>
      </c>
      <c r="F15" s="218">
        <v>5</v>
      </c>
      <c r="G15" s="511" t="s">
        <v>20</v>
      </c>
      <c r="H15" s="512"/>
      <c r="I15" s="513"/>
      <c r="J15" s="206">
        <v>11000</v>
      </c>
      <c r="K15" s="206">
        <f>J15</f>
        <v>11000</v>
      </c>
      <c r="L15" s="294">
        <f>K15</f>
        <v>11000</v>
      </c>
      <c r="M15" s="226">
        <v>5</v>
      </c>
    </row>
    <row r="16" spans="2:13" s="191" customFormat="1" ht="12" customHeight="1" x14ac:dyDescent="0.25">
      <c r="B16" s="218">
        <v>6</v>
      </c>
      <c r="C16" s="206">
        <v>0</v>
      </c>
      <c r="D16" s="206">
        <v>85000</v>
      </c>
      <c r="E16" s="206">
        <v>100000</v>
      </c>
      <c r="F16" s="218">
        <v>6</v>
      </c>
      <c r="G16" s="511" t="s">
        <v>21</v>
      </c>
      <c r="H16" s="512"/>
      <c r="I16" s="513"/>
      <c r="J16" s="206">
        <f>'LB-30'!H47</f>
        <v>150000</v>
      </c>
      <c r="K16" s="290">
        <v>300000</v>
      </c>
      <c r="L16" s="294">
        <v>300000</v>
      </c>
      <c r="M16" s="226">
        <v>6</v>
      </c>
    </row>
    <row r="17" spans="2:13" s="191" customFormat="1" ht="12" customHeight="1" x14ac:dyDescent="0.25">
      <c r="B17" s="218">
        <v>7</v>
      </c>
      <c r="C17" s="206">
        <v>0</v>
      </c>
      <c r="D17" s="206">
        <v>0</v>
      </c>
      <c r="E17" s="206">
        <v>0</v>
      </c>
      <c r="F17" s="218">
        <v>7</v>
      </c>
      <c r="G17" s="511" t="s">
        <v>23</v>
      </c>
      <c r="H17" s="512"/>
      <c r="I17" s="513"/>
      <c r="J17" s="206">
        <v>0</v>
      </c>
      <c r="K17" s="206">
        <v>0</v>
      </c>
      <c r="L17" s="294">
        <v>0</v>
      </c>
      <c r="M17" s="226">
        <v>7</v>
      </c>
    </row>
    <row r="18" spans="2:13" s="191" customFormat="1" ht="12" customHeight="1" x14ac:dyDescent="0.25">
      <c r="B18" s="218">
        <v>8</v>
      </c>
      <c r="C18" s="206"/>
      <c r="D18" s="206"/>
      <c r="E18" s="206"/>
      <c r="F18" s="218">
        <v>8</v>
      </c>
      <c r="G18" s="511" t="s">
        <v>41</v>
      </c>
      <c r="H18" s="512"/>
      <c r="I18" s="513"/>
      <c r="J18" s="206"/>
      <c r="K18" s="206"/>
      <c r="L18" s="294"/>
      <c r="M18" s="226">
        <v>8</v>
      </c>
    </row>
    <row r="19" spans="2:13" s="191" customFormat="1" ht="12" customHeight="1" x14ac:dyDescent="0.25">
      <c r="B19" s="218">
        <v>9</v>
      </c>
      <c r="C19" s="206"/>
      <c r="D19" s="206"/>
      <c r="E19" s="206"/>
      <c r="F19" s="218">
        <v>9</v>
      </c>
      <c r="G19" s="511"/>
      <c r="H19" s="512"/>
      <c r="I19" s="513"/>
      <c r="J19" s="206"/>
      <c r="K19" s="206"/>
      <c r="L19" s="294"/>
      <c r="M19" s="226">
        <v>9</v>
      </c>
    </row>
    <row r="20" spans="2:13" s="191" customFormat="1" ht="12" customHeight="1" x14ac:dyDescent="0.25">
      <c r="B20" s="218">
        <v>10</v>
      </c>
      <c r="C20" s="206">
        <f>SUM(C12:C19)</f>
        <v>1895974</v>
      </c>
      <c r="D20" s="206">
        <f>SUM(D12:D19)</f>
        <v>1955652</v>
      </c>
      <c r="E20" s="206">
        <f>SUM(E12:E19)</f>
        <v>2092052</v>
      </c>
      <c r="F20" s="218">
        <v>10</v>
      </c>
      <c r="G20" s="511" t="s">
        <v>24</v>
      </c>
      <c r="H20" s="512"/>
      <c r="I20" s="513"/>
      <c r="J20" s="206">
        <f>SUM(J12:J19)</f>
        <v>1925000</v>
      </c>
      <c r="K20" s="206">
        <f>SUM(K12:K19)</f>
        <v>2075000</v>
      </c>
      <c r="L20" s="294">
        <f>SUM(L12:L19)</f>
        <v>2075000</v>
      </c>
      <c r="M20" s="226">
        <v>10</v>
      </c>
    </row>
    <row r="21" spans="2:13" s="191" customFormat="1" ht="12" customHeight="1" x14ac:dyDescent="0.25">
      <c r="B21" s="218">
        <v>11</v>
      </c>
      <c r="C21" s="205"/>
      <c r="D21" s="205"/>
      <c r="E21" s="206">
        <v>0</v>
      </c>
      <c r="F21" s="218">
        <v>11</v>
      </c>
      <c r="G21" s="511" t="s">
        <v>25</v>
      </c>
      <c r="H21" s="512"/>
      <c r="I21" s="513"/>
      <c r="J21" s="206"/>
      <c r="K21" s="206"/>
      <c r="L21" s="294"/>
      <c r="M21" s="226">
        <v>11</v>
      </c>
    </row>
    <row r="22" spans="2:13" s="191" customFormat="1" ht="12" customHeight="1" thickBot="1" x14ac:dyDescent="0.3">
      <c r="B22" s="219">
        <v>12</v>
      </c>
      <c r="C22" s="207" t="s">
        <v>1</v>
      </c>
      <c r="D22" s="207"/>
      <c r="E22" s="208"/>
      <c r="F22" s="219">
        <v>12</v>
      </c>
      <c r="G22" s="517" t="s">
        <v>26</v>
      </c>
      <c r="H22" s="518"/>
      <c r="I22" s="519"/>
      <c r="J22" s="208"/>
      <c r="K22" s="208"/>
      <c r="L22" s="208"/>
      <c r="M22" s="227">
        <v>12</v>
      </c>
    </row>
    <row r="23" spans="2:13" s="191" customFormat="1" ht="12" customHeight="1" thickBot="1" x14ac:dyDescent="0.3">
      <c r="B23" s="220">
        <v>13</v>
      </c>
      <c r="C23" s="209">
        <f>SUM(C20:C22)</f>
        <v>1895974</v>
      </c>
      <c r="D23" s="209">
        <f>SUM(D20:D22)</f>
        <v>1955652</v>
      </c>
      <c r="E23" s="209">
        <f>SUM(E20:E22)</f>
        <v>2092052</v>
      </c>
      <c r="F23" s="220">
        <v>13</v>
      </c>
      <c r="G23" s="506" t="s">
        <v>27</v>
      </c>
      <c r="H23" s="507"/>
      <c r="I23" s="508"/>
      <c r="J23" s="209">
        <f>SUM(J20:J22)</f>
        <v>1925000</v>
      </c>
      <c r="K23" s="209">
        <f>SUM(K20:K22)</f>
        <v>2075000</v>
      </c>
      <c r="L23" s="209">
        <f>SUM(L20:L22)</f>
        <v>2075000</v>
      </c>
      <c r="M23" s="228">
        <v>13</v>
      </c>
    </row>
    <row r="24" spans="2:13" s="191" customFormat="1" ht="12" customHeight="1" x14ac:dyDescent="0.25">
      <c r="B24" s="221">
        <v>14</v>
      </c>
      <c r="C24" s="210"/>
      <c r="D24" s="210"/>
      <c r="E24" s="210"/>
      <c r="F24" s="221">
        <v>14</v>
      </c>
      <c r="G24" s="509" t="s">
        <v>28</v>
      </c>
      <c r="H24" s="509"/>
      <c r="I24" s="510"/>
      <c r="J24" s="210"/>
      <c r="K24" s="210"/>
      <c r="L24" s="210"/>
      <c r="M24" s="229">
        <v>14</v>
      </c>
    </row>
    <row r="25" spans="2:13" s="191" customFormat="1" ht="33.75" x14ac:dyDescent="0.25">
      <c r="B25" s="222">
        <v>15</v>
      </c>
      <c r="C25" s="211"/>
      <c r="D25" s="211"/>
      <c r="E25" s="211"/>
      <c r="F25" s="222">
        <v>15</v>
      </c>
      <c r="G25" s="212" t="s">
        <v>29</v>
      </c>
      <c r="H25" s="212" t="s">
        <v>30</v>
      </c>
      <c r="I25" s="212" t="s">
        <v>31</v>
      </c>
      <c r="J25" s="211"/>
      <c r="K25" s="211"/>
      <c r="L25" s="211"/>
      <c r="M25" s="230">
        <v>15</v>
      </c>
    </row>
    <row r="26" spans="2:13" s="191" customFormat="1" ht="12" customHeight="1" x14ac:dyDescent="0.25">
      <c r="B26" s="222">
        <v>16</v>
      </c>
      <c r="C26" s="211">
        <v>40671</v>
      </c>
      <c r="D26" s="211">
        <v>35585</v>
      </c>
      <c r="E26" s="211">
        <f>E23</f>
        <v>2092052</v>
      </c>
      <c r="F26" s="222">
        <v>16</v>
      </c>
      <c r="G26" s="206"/>
      <c r="H26" s="206"/>
      <c r="I26" s="213" t="s">
        <v>42</v>
      </c>
      <c r="J26" s="211">
        <v>1775000</v>
      </c>
      <c r="K26" s="211">
        <f>K23-150000</f>
        <v>1925000</v>
      </c>
      <c r="L26" s="211">
        <f>L23-150000</f>
        <v>1925000</v>
      </c>
      <c r="M26" s="230">
        <v>16</v>
      </c>
    </row>
    <row r="27" spans="2:13" s="191" customFormat="1" ht="12" customHeight="1" x14ac:dyDescent="0.25">
      <c r="B27" s="218">
        <v>17</v>
      </c>
      <c r="C27" s="206"/>
      <c r="D27" s="206"/>
      <c r="E27" s="206"/>
      <c r="F27" s="218">
        <v>17</v>
      </c>
      <c r="G27" s="206"/>
      <c r="H27" s="206"/>
      <c r="I27" s="214" t="s">
        <v>294</v>
      </c>
      <c r="J27" s="206">
        <v>150000</v>
      </c>
      <c r="K27" s="206">
        <v>150000</v>
      </c>
      <c r="L27" s="294">
        <v>150000</v>
      </c>
      <c r="M27" s="226">
        <v>17</v>
      </c>
    </row>
    <row r="28" spans="2:13" s="191" customFormat="1" ht="12" customHeight="1" x14ac:dyDescent="0.25">
      <c r="B28" s="218">
        <v>27</v>
      </c>
      <c r="C28" s="206"/>
      <c r="D28" s="206"/>
      <c r="E28" s="206"/>
      <c r="F28" s="218">
        <v>27</v>
      </c>
      <c r="G28" s="206"/>
      <c r="H28" s="206"/>
      <c r="I28" s="215"/>
      <c r="J28" s="206"/>
      <c r="K28" s="206"/>
      <c r="L28" s="294"/>
      <c r="M28" s="226">
        <v>27</v>
      </c>
    </row>
    <row r="29" spans="2:13" s="191" customFormat="1" ht="12" customHeight="1" x14ac:dyDescent="0.25">
      <c r="B29" s="218">
        <v>28</v>
      </c>
      <c r="C29" s="206"/>
      <c r="D29" s="206"/>
      <c r="E29" s="206"/>
      <c r="F29" s="218">
        <v>28</v>
      </c>
      <c r="G29" s="206"/>
      <c r="H29" s="206"/>
      <c r="I29" s="215"/>
      <c r="J29" s="206"/>
      <c r="K29" s="206"/>
      <c r="L29" s="294"/>
      <c r="M29" s="226">
        <v>28</v>
      </c>
    </row>
    <row r="30" spans="2:13" s="191" customFormat="1" ht="12" customHeight="1" x14ac:dyDescent="0.25">
      <c r="B30" s="218">
        <v>29</v>
      </c>
      <c r="C30" s="206">
        <f>C23-C26</f>
        <v>1855303</v>
      </c>
      <c r="D30" s="216">
        <f>D23-D26</f>
        <v>1920067</v>
      </c>
      <c r="E30" s="205"/>
      <c r="F30" s="218">
        <v>29</v>
      </c>
      <c r="G30" s="511" t="s">
        <v>33</v>
      </c>
      <c r="H30" s="512"/>
      <c r="I30" s="513"/>
      <c r="J30" s="205"/>
      <c r="K30" s="205"/>
      <c r="L30" s="272"/>
      <c r="M30" s="226">
        <v>29</v>
      </c>
    </row>
    <row r="31" spans="2:13" s="191" customFormat="1" ht="12" customHeight="1" thickBot="1" x14ac:dyDescent="0.3">
      <c r="B31" s="219">
        <v>30</v>
      </c>
      <c r="C31" s="208"/>
      <c r="D31" s="205"/>
      <c r="E31" s="207">
        <v>0</v>
      </c>
      <c r="F31" s="219">
        <v>30</v>
      </c>
      <c r="G31" s="514" t="s">
        <v>34</v>
      </c>
      <c r="H31" s="515"/>
      <c r="I31" s="516"/>
      <c r="J31" s="207"/>
      <c r="K31" s="207"/>
      <c r="L31" s="207"/>
      <c r="M31" s="227">
        <v>30</v>
      </c>
    </row>
    <row r="32" spans="2:13" s="191" customFormat="1" ht="12" customHeight="1" thickBot="1" x14ac:dyDescent="0.3">
      <c r="B32" s="220">
        <v>31</v>
      </c>
      <c r="C32" s="209">
        <f>SUM(C25:C30)</f>
        <v>1895974</v>
      </c>
      <c r="D32" s="285">
        <f>SUM(D25:D31)</f>
        <v>1955652</v>
      </c>
      <c r="E32" s="209">
        <f>SUM(E25:E31)</f>
        <v>2092052</v>
      </c>
      <c r="F32" s="220">
        <v>31</v>
      </c>
      <c r="G32" s="506" t="s">
        <v>35</v>
      </c>
      <c r="H32" s="507"/>
      <c r="I32" s="508"/>
      <c r="J32" s="209">
        <f>SUM(J25:J31)</f>
        <v>1925000</v>
      </c>
      <c r="K32" s="209">
        <f>SUM(K25:K31)</f>
        <v>2075000</v>
      </c>
      <c r="L32" s="209">
        <f>SUM(L25:L31)</f>
        <v>2075000</v>
      </c>
      <c r="M32" s="228">
        <v>31</v>
      </c>
    </row>
    <row r="33" spans="2:12" ht="15.75" customHeight="1" x14ac:dyDescent="0.25">
      <c r="E33" s="458" t="s">
        <v>36</v>
      </c>
      <c r="F33" s="458"/>
      <c r="G33" s="458"/>
      <c r="H33" s="458"/>
      <c r="I33" s="458"/>
      <c r="J33" s="458"/>
    </row>
    <row r="34" spans="2:12" ht="12.75" customHeight="1" x14ac:dyDescent="0.25">
      <c r="B34" s="442" t="s">
        <v>297</v>
      </c>
      <c r="C34" s="442"/>
      <c r="D34" s="442"/>
      <c r="E34" s="443" t="s">
        <v>37</v>
      </c>
      <c r="F34" s="443"/>
      <c r="G34" s="443"/>
      <c r="H34" s="443"/>
      <c r="I34" s="443"/>
      <c r="J34" s="443"/>
      <c r="L34" s="16"/>
    </row>
    <row r="35" spans="2:12" x14ac:dyDescent="0.25">
      <c r="E35" s="443"/>
      <c r="F35" s="443"/>
      <c r="G35" s="443"/>
      <c r="H35" s="443"/>
      <c r="I35" s="443"/>
      <c r="J35" s="443"/>
    </row>
  </sheetData>
  <sheetProtection algorithmName="SHA-512" hashValue="PT8ILaL2xQbM+np1+tmWCi5hba+4L+eIXObcHA/mQq6dkjGWs+eCjncQn5//6ModWHO8FMpDihd7UW3j5wuc9Q==" saltValue="uwLkxE+Fc7P61F1tegxppw==" spinCount="100000" sheet="1" objects="1" scenarios="1"/>
  <mergeCells count="44">
    <mergeCell ref="B7:B10"/>
    <mergeCell ref="C7:E7"/>
    <mergeCell ref="F7:I10"/>
    <mergeCell ref="J7:L7"/>
    <mergeCell ref="B1:C1"/>
    <mergeCell ref="B2:C2"/>
    <mergeCell ref="F2:I2"/>
    <mergeCell ref="F3:I3"/>
    <mergeCell ref="J2:L2"/>
    <mergeCell ref="J3:L3"/>
    <mergeCell ref="J4:L4"/>
    <mergeCell ref="J5:L5"/>
    <mergeCell ref="J6:L6"/>
    <mergeCell ref="M7:M10"/>
    <mergeCell ref="C8:D8"/>
    <mergeCell ref="E8:E10"/>
    <mergeCell ref="J8:J10"/>
    <mergeCell ref="K8:K10"/>
    <mergeCell ref="L8:L10"/>
    <mergeCell ref="C9:C10"/>
    <mergeCell ref="D9:D10"/>
    <mergeCell ref="G22:I22"/>
    <mergeCell ref="G11:I11"/>
    <mergeCell ref="G12:I12"/>
    <mergeCell ref="G13:I13"/>
    <mergeCell ref="G14:I14"/>
    <mergeCell ref="G15:I15"/>
    <mergeCell ref="G16:I16"/>
    <mergeCell ref="B34:D34"/>
    <mergeCell ref="E34:J35"/>
    <mergeCell ref="B3:E6"/>
    <mergeCell ref="F4:I4"/>
    <mergeCell ref="F5:I6"/>
    <mergeCell ref="G23:I23"/>
    <mergeCell ref="G24:I24"/>
    <mergeCell ref="G30:I30"/>
    <mergeCell ref="G31:I31"/>
    <mergeCell ref="G32:I32"/>
    <mergeCell ref="E33:J33"/>
    <mergeCell ref="G17:I17"/>
    <mergeCell ref="G18:I18"/>
    <mergeCell ref="G19:I19"/>
    <mergeCell ref="G20:I20"/>
    <mergeCell ref="G21:I21"/>
  </mergeCells>
  <pageMargins left="0.7" right="0.7" top="0.75" bottom="0.75" header="0.3" footer="0.3"/>
  <pageSetup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workbookViewId="0">
      <selection activeCell="D10" sqref="D10:G10"/>
    </sheetView>
  </sheetViews>
  <sheetFormatPr defaultColWidth="8.875" defaultRowHeight="15.75" x14ac:dyDescent="0.25"/>
  <cols>
    <col min="1" max="1" width="2.5" customWidth="1"/>
    <col min="2" max="2" width="3.125" customWidth="1"/>
    <col min="3" max="3" width="9.375" customWidth="1"/>
    <col min="4" max="5" width="6.625" customWidth="1"/>
    <col min="6" max="6" width="2.375" customWidth="1"/>
    <col min="7" max="7" width="3.125" customWidth="1"/>
    <col min="8" max="8" width="6.625" customWidth="1"/>
    <col min="9" max="9" width="11.625" customWidth="1"/>
    <col min="10" max="10" width="7.375" customWidth="1"/>
    <col min="11" max="12" width="4.625" customWidth="1"/>
    <col min="13" max="13" width="8.125" customWidth="1"/>
    <col min="14" max="14" width="13.5" customWidth="1"/>
    <col min="15" max="15" width="3.125" customWidth="1"/>
    <col min="16" max="17" width="10" customWidth="1"/>
  </cols>
  <sheetData>
    <row r="1" spans="1:17" ht="23.25" customHeight="1" x14ac:dyDescent="0.25">
      <c r="B1" s="543" t="s">
        <v>150</v>
      </c>
      <c r="C1" s="544"/>
      <c r="D1" s="544"/>
      <c r="E1" s="544"/>
      <c r="F1" s="544"/>
      <c r="G1" s="544"/>
      <c r="H1" s="544"/>
      <c r="I1" s="544"/>
      <c r="J1" s="544"/>
      <c r="K1" s="544"/>
      <c r="L1" s="544"/>
      <c r="M1" s="544"/>
      <c r="N1" s="545"/>
      <c r="O1" s="109"/>
      <c r="P1" s="597" t="s">
        <v>151</v>
      </c>
      <c r="Q1" s="597"/>
    </row>
    <row r="2" spans="1:17" ht="33.75" x14ac:dyDescent="0.25">
      <c r="B2" s="544"/>
      <c r="C2" s="544"/>
      <c r="D2" s="544"/>
      <c r="E2" s="544"/>
      <c r="F2" s="544"/>
      <c r="G2" s="544"/>
      <c r="H2" s="544"/>
      <c r="I2" s="544"/>
      <c r="J2" s="544"/>
      <c r="K2" s="544"/>
      <c r="L2" s="544"/>
      <c r="M2" s="544"/>
      <c r="N2" s="545"/>
      <c r="O2" s="598" t="s">
        <v>292</v>
      </c>
      <c r="P2" s="598"/>
      <c r="Q2" s="598"/>
    </row>
    <row r="3" spans="1:17" x14ac:dyDescent="0.25">
      <c r="B3" s="599" t="s">
        <v>224</v>
      </c>
      <c r="C3" s="599"/>
      <c r="D3" s="599"/>
      <c r="E3" s="599"/>
      <c r="F3" s="599"/>
      <c r="G3" s="599"/>
      <c r="H3" s="599"/>
      <c r="I3" s="599"/>
      <c r="J3" s="599"/>
      <c r="K3" s="599"/>
      <c r="L3" s="599"/>
      <c r="M3" s="599"/>
      <c r="N3" s="599"/>
    </row>
    <row r="4" spans="1:17" ht="9" customHeight="1" x14ac:dyDescent="0.25">
      <c r="D4" s="110"/>
      <c r="E4" s="111"/>
      <c r="F4" s="111"/>
      <c r="G4" s="111"/>
      <c r="H4" s="111"/>
      <c r="I4" s="111"/>
      <c r="J4" s="111"/>
      <c r="K4" s="111"/>
      <c r="L4" s="111"/>
      <c r="M4" s="111"/>
      <c r="N4" s="111"/>
    </row>
    <row r="5" spans="1:17" ht="15.75" customHeight="1" x14ac:dyDescent="0.35">
      <c r="B5" s="112"/>
      <c r="O5" s="113"/>
      <c r="P5" s="185" t="s">
        <v>152</v>
      </c>
      <c r="Q5" s="113"/>
    </row>
    <row r="6" spans="1:17" ht="15" customHeight="1" thickBot="1" x14ac:dyDescent="0.4">
      <c r="B6" s="188"/>
      <c r="C6" s="189" t="s">
        <v>222</v>
      </c>
      <c r="D6" s="114"/>
      <c r="E6" s="114"/>
      <c r="F6" s="114"/>
      <c r="G6" s="114"/>
      <c r="H6" s="114"/>
      <c r="I6" s="114"/>
      <c r="J6" s="114"/>
      <c r="K6" s="114"/>
      <c r="L6" s="114"/>
      <c r="M6" s="114"/>
      <c r="N6" s="114"/>
      <c r="O6" s="114"/>
      <c r="P6" s="190" t="s">
        <v>153</v>
      </c>
      <c r="Q6" s="114"/>
    </row>
    <row r="7" spans="1:17" ht="16.5" thickTop="1" x14ac:dyDescent="0.25">
      <c r="B7" s="116" t="s">
        <v>154</v>
      </c>
      <c r="C7" s="601" t="s">
        <v>8</v>
      </c>
      <c r="D7" s="601"/>
      <c r="E7" s="601"/>
      <c r="F7" s="601"/>
      <c r="G7" s="601"/>
      <c r="H7" s="601"/>
      <c r="I7" s="186" t="s">
        <v>155</v>
      </c>
      <c r="J7" s="117"/>
      <c r="K7" s="117"/>
      <c r="L7" s="117"/>
      <c r="M7" s="117"/>
      <c r="N7" s="117"/>
      <c r="O7" s="117"/>
      <c r="P7" s="118"/>
    </row>
    <row r="8" spans="1:17" ht="11.25" customHeight="1" x14ac:dyDescent="0.25">
      <c r="B8" s="119"/>
      <c r="C8" s="600" t="s">
        <v>156</v>
      </c>
      <c r="D8" s="600"/>
      <c r="E8" s="600"/>
      <c r="F8" s="600"/>
      <c r="G8" s="600"/>
      <c r="H8" s="600"/>
      <c r="I8" s="120"/>
      <c r="J8" s="121"/>
      <c r="K8" s="121"/>
      <c r="L8" s="121"/>
      <c r="M8" s="121"/>
      <c r="N8" s="121"/>
      <c r="O8" s="121"/>
      <c r="P8" s="121"/>
      <c r="Q8" s="119"/>
    </row>
    <row r="9" spans="1:17" x14ac:dyDescent="0.25">
      <c r="B9" s="122" t="s">
        <v>157</v>
      </c>
      <c r="C9" s="123"/>
      <c r="D9" s="594" t="s">
        <v>303</v>
      </c>
      <c r="E9" s="594"/>
      <c r="F9" s="594"/>
      <c r="G9" s="594"/>
      <c r="H9" s="594"/>
      <c r="I9" s="124" t="s">
        <v>158</v>
      </c>
      <c r="J9" s="117"/>
      <c r="K9" s="115"/>
      <c r="M9" s="115"/>
      <c r="N9" s="115"/>
      <c r="O9" s="115"/>
      <c r="P9" s="115"/>
      <c r="Q9" s="115"/>
    </row>
    <row r="10" spans="1:17" ht="9.75" customHeight="1" x14ac:dyDescent="0.25">
      <c r="B10" s="121"/>
      <c r="C10" s="121"/>
      <c r="D10" s="600" t="s">
        <v>159</v>
      </c>
      <c r="E10" s="600"/>
      <c r="F10" s="600"/>
      <c r="G10" s="600"/>
      <c r="H10" s="121"/>
      <c r="I10" s="119"/>
      <c r="J10" s="119"/>
      <c r="K10" s="119"/>
      <c r="L10" s="119"/>
      <c r="M10" s="119"/>
      <c r="N10" s="119"/>
      <c r="O10" s="119"/>
      <c r="P10" s="119"/>
      <c r="Q10" s="119"/>
    </row>
    <row r="11" spans="1:17" x14ac:dyDescent="0.25">
      <c r="B11" s="594" t="s">
        <v>160</v>
      </c>
      <c r="C11" s="594"/>
      <c r="D11" s="594"/>
      <c r="E11" s="594"/>
      <c r="F11" s="594"/>
      <c r="G11" s="594"/>
      <c r="H11" s="594"/>
      <c r="I11" s="593" t="s">
        <v>161</v>
      </c>
      <c r="J11" s="593"/>
      <c r="K11" s="593"/>
      <c r="L11" s="593" t="s">
        <v>162</v>
      </c>
      <c r="M11" s="593"/>
      <c r="N11" s="126" t="s">
        <v>163</v>
      </c>
      <c r="O11" s="127"/>
      <c r="P11" s="594"/>
      <c r="Q11" s="594"/>
    </row>
    <row r="12" spans="1:17" x14ac:dyDescent="0.25">
      <c r="B12" s="592" t="s">
        <v>164</v>
      </c>
      <c r="C12" s="592"/>
      <c r="D12" s="592"/>
      <c r="E12" s="592"/>
      <c r="F12" s="129"/>
      <c r="G12" s="129"/>
      <c r="H12" s="592" t="s">
        <v>165</v>
      </c>
      <c r="I12" s="592"/>
      <c r="J12" s="592"/>
      <c r="K12" s="130"/>
      <c r="L12" s="130" t="s">
        <v>166</v>
      </c>
      <c r="M12" s="130"/>
      <c r="N12" s="130" t="s">
        <v>167</v>
      </c>
      <c r="O12" s="130"/>
      <c r="P12" s="592" t="s">
        <v>223</v>
      </c>
      <c r="Q12" s="592"/>
    </row>
    <row r="13" spans="1:17" x14ac:dyDescent="0.25">
      <c r="B13" s="593" t="s">
        <v>289</v>
      </c>
      <c r="C13" s="593"/>
      <c r="D13" s="593"/>
      <c r="E13" s="593"/>
      <c r="F13" s="131"/>
      <c r="G13" s="594" t="s">
        <v>168</v>
      </c>
      <c r="H13" s="594"/>
      <c r="I13" s="594"/>
      <c r="J13" s="594"/>
      <c r="K13" s="132"/>
      <c r="L13" s="594" t="s">
        <v>290</v>
      </c>
      <c r="M13" s="594"/>
      <c r="N13" s="594"/>
      <c r="O13" s="132"/>
      <c r="P13" s="595" t="s">
        <v>291</v>
      </c>
      <c r="Q13" s="596"/>
    </row>
    <row r="14" spans="1:17" ht="16.5" thickBot="1" x14ac:dyDescent="0.3">
      <c r="B14" s="542" t="s">
        <v>169</v>
      </c>
      <c r="C14" s="542"/>
      <c r="D14" s="542"/>
      <c r="E14" s="542"/>
      <c r="F14" s="134"/>
      <c r="G14" s="542" t="s">
        <v>170</v>
      </c>
      <c r="H14" s="542"/>
      <c r="I14" s="542"/>
      <c r="J14" s="542"/>
      <c r="K14" s="133"/>
      <c r="L14" s="542" t="s">
        <v>171</v>
      </c>
      <c r="M14" s="542"/>
      <c r="N14" s="542"/>
      <c r="O14" s="134"/>
      <c r="P14" s="135" t="s">
        <v>172</v>
      </c>
      <c r="Q14" s="135"/>
    </row>
    <row r="15" spans="1:17" ht="16.5" thickTop="1" x14ac:dyDescent="0.25">
      <c r="A15" s="128"/>
      <c r="B15" s="125" t="s">
        <v>173</v>
      </c>
      <c r="C15" s="136"/>
      <c r="D15" s="136"/>
      <c r="E15" s="136"/>
      <c r="F15" s="137"/>
      <c r="G15" s="138"/>
      <c r="H15" s="138"/>
      <c r="I15" s="138"/>
      <c r="J15" s="136"/>
      <c r="K15" s="136"/>
      <c r="L15" s="138"/>
      <c r="M15" s="138"/>
      <c r="N15" s="138"/>
      <c r="O15" s="137"/>
      <c r="P15" s="136"/>
      <c r="Q15" s="136"/>
    </row>
    <row r="16" spans="1:17" x14ac:dyDescent="0.25">
      <c r="A16" s="139"/>
      <c r="B16" s="187" t="s">
        <v>227</v>
      </c>
      <c r="C16" s="141" t="s">
        <v>174</v>
      </c>
      <c r="D16" s="142"/>
      <c r="E16" s="142"/>
      <c r="F16" s="143"/>
      <c r="G16" s="144"/>
      <c r="H16" s="144"/>
      <c r="I16" s="144"/>
      <c r="J16" s="142"/>
      <c r="K16" s="142"/>
      <c r="L16" s="144"/>
      <c r="M16" s="144"/>
      <c r="N16" s="144"/>
      <c r="O16" s="143"/>
      <c r="P16" s="142"/>
      <c r="Q16" s="142"/>
    </row>
    <row r="17" spans="1:17" x14ac:dyDescent="0.25">
      <c r="A17" s="139"/>
      <c r="B17" s="140"/>
      <c r="C17" s="141" t="s">
        <v>175</v>
      </c>
      <c r="D17" s="142"/>
      <c r="E17" s="142"/>
      <c r="F17" s="143"/>
      <c r="G17" s="144"/>
      <c r="H17" s="144"/>
      <c r="I17" s="144"/>
      <c r="J17" s="142"/>
      <c r="K17" s="142"/>
      <c r="L17" s="144"/>
      <c r="M17" s="144"/>
      <c r="N17" s="144"/>
      <c r="O17" s="143"/>
      <c r="P17" s="142"/>
      <c r="Q17" s="142"/>
    </row>
    <row r="18" spans="1:17" ht="16.5" thickBot="1" x14ac:dyDescent="0.3">
      <c r="A18" s="128"/>
      <c r="B18" s="145"/>
      <c r="C18" s="146"/>
      <c r="D18" s="133"/>
      <c r="E18" s="133"/>
      <c r="F18" s="134"/>
      <c r="G18" s="147"/>
      <c r="H18" s="147"/>
      <c r="I18" s="147"/>
      <c r="J18" s="133"/>
      <c r="K18" s="133"/>
      <c r="L18" s="147"/>
      <c r="M18" s="138"/>
      <c r="N18" s="138"/>
      <c r="O18" s="137"/>
      <c r="P18" s="136"/>
      <c r="Q18" s="136"/>
    </row>
    <row r="19" spans="1:17" ht="16.5" thickTop="1" x14ac:dyDescent="0.25">
      <c r="A19" s="125"/>
      <c r="B19" s="125" t="s">
        <v>176</v>
      </c>
      <c r="C19" s="125"/>
      <c r="D19" s="125"/>
      <c r="E19" s="125"/>
      <c r="F19" s="125"/>
      <c r="G19" s="125"/>
      <c r="H19" s="125"/>
      <c r="I19" s="125"/>
      <c r="J19" s="125"/>
      <c r="K19" s="125"/>
      <c r="L19" s="148"/>
      <c r="M19" s="588" t="s">
        <v>177</v>
      </c>
      <c r="N19" s="588"/>
      <c r="O19" s="588"/>
      <c r="P19" s="589"/>
      <c r="Q19" s="589"/>
    </row>
    <row r="20" spans="1:17" x14ac:dyDescent="0.25">
      <c r="A20" s="125"/>
      <c r="B20" s="125"/>
      <c r="C20" s="125"/>
      <c r="D20" s="125"/>
      <c r="E20" s="125"/>
      <c r="F20" s="125"/>
      <c r="G20" s="125"/>
      <c r="H20" s="125"/>
      <c r="I20" s="125"/>
      <c r="J20" s="125"/>
      <c r="K20" s="125"/>
      <c r="L20" s="148"/>
      <c r="M20" s="590" t="s">
        <v>178</v>
      </c>
      <c r="N20" s="590"/>
      <c r="O20" s="590"/>
      <c r="P20" s="591"/>
      <c r="Q20" s="591"/>
    </row>
    <row r="21" spans="1:17" x14ac:dyDescent="0.25">
      <c r="A21" s="115"/>
      <c r="B21" s="125"/>
      <c r="C21" s="115" t="s">
        <v>179</v>
      </c>
      <c r="D21" s="115"/>
      <c r="E21" s="115"/>
      <c r="F21" s="115"/>
      <c r="G21" s="115"/>
      <c r="H21" s="115"/>
      <c r="I21" s="115"/>
      <c r="J21" s="115"/>
      <c r="K21" s="115"/>
      <c r="L21" s="118"/>
      <c r="M21" s="566" t="s">
        <v>180</v>
      </c>
      <c r="N21" s="566"/>
      <c r="O21" s="566"/>
      <c r="P21" s="118"/>
      <c r="Q21" s="118"/>
    </row>
    <row r="22" spans="1:17" x14ac:dyDescent="0.25">
      <c r="A22" s="115"/>
      <c r="B22" s="149">
        <v>1</v>
      </c>
      <c r="C22" s="115" t="s">
        <v>181</v>
      </c>
      <c r="D22" s="115"/>
      <c r="E22" s="115"/>
      <c r="F22" s="115"/>
      <c r="G22" s="115"/>
      <c r="H22" s="115"/>
      <c r="I22" s="115"/>
      <c r="J22" s="115"/>
      <c r="K22" s="115"/>
      <c r="L22" s="150">
        <f>B22</f>
        <v>1</v>
      </c>
      <c r="M22" s="567">
        <v>2.1139999999999999</v>
      </c>
      <c r="N22" s="568"/>
      <c r="O22" s="569"/>
      <c r="P22" s="115"/>
      <c r="Q22" s="115"/>
    </row>
    <row r="23" spans="1:17" x14ac:dyDescent="0.25">
      <c r="A23" s="115"/>
      <c r="B23" s="149">
        <v>2</v>
      </c>
      <c r="C23" s="115" t="s">
        <v>182</v>
      </c>
      <c r="D23" s="115"/>
      <c r="E23" s="115"/>
      <c r="F23" s="115"/>
      <c r="G23" s="115"/>
      <c r="H23" s="115"/>
      <c r="I23" s="115"/>
      <c r="J23" s="115"/>
      <c r="K23" s="115"/>
      <c r="L23" s="150">
        <f>B23</f>
        <v>2</v>
      </c>
      <c r="M23" s="570"/>
      <c r="N23" s="571"/>
      <c r="O23" s="572"/>
      <c r="P23" s="118"/>
      <c r="Q23" s="118"/>
    </row>
    <row r="24" spans="1:17" x14ac:dyDescent="0.25">
      <c r="A24" s="115"/>
      <c r="B24" s="149">
        <v>3</v>
      </c>
      <c r="C24" s="115" t="s">
        <v>183</v>
      </c>
      <c r="D24" s="115"/>
      <c r="E24" s="115"/>
      <c r="F24" s="115"/>
      <c r="G24" s="115"/>
      <c r="H24" s="115"/>
      <c r="I24" s="115"/>
      <c r="J24" s="115"/>
      <c r="K24" s="115"/>
      <c r="L24" s="150">
        <f>B24</f>
        <v>3</v>
      </c>
      <c r="M24" s="570"/>
      <c r="N24" s="571"/>
      <c r="O24" s="572"/>
      <c r="P24" s="573" t="s">
        <v>184</v>
      </c>
      <c r="Q24" s="574"/>
    </row>
    <row r="25" spans="1:17" x14ac:dyDescent="0.25">
      <c r="A25" s="151"/>
      <c r="B25" s="152">
        <v>4</v>
      </c>
      <c r="C25" s="115" t="s">
        <v>185</v>
      </c>
      <c r="D25" s="115"/>
      <c r="E25" s="115"/>
      <c r="F25" s="115"/>
      <c r="G25" s="115"/>
      <c r="H25" s="115"/>
      <c r="I25" s="115"/>
      <c r="J25" s="115"/>
      <c r="K25" s="115"/>
      <c r="L25" s="150">
        <f>B25</f>
        <v>4</v>
      </c>
      <c r="M25" s="575"/>
      <c r="N25" s="576"/>
      <c r="O25" s="577"/>
      <c r="P25" s="578" t="s">
        <v>186</v>
      </c>
      <c r="Q25" s="579"/>
    </row>
    <row r="26" spans="1:17" x14ac:dyDescent="0.25">
      <c r="A26" s="151"/>
      <c r="B26" s="152" t="s">
        <v>187</v>
      </c>
      <c r="C26" s="115" t="s">
        <v>188</v>
      </c>
      <c r="D26" s="115"/>
      <c r="E26" s="115"/>
      <c r="F26" s="115"/>
      <c r="G26" s="115"/>
      <c r="H26" s="115"/>
      <c r="I26" s="115"/>
      <c r="J26" s="115"/>
      <c r="K26" s="115"/>
      <c r="L26" s="115"/>
      <c r="M26" s="115"/>
      <c r="N26" s="115"/>
      <c r="O26" s="149" t="str">
        <f>B26</f>
        <v>5a.</v>
      </c>
      <c r="P26" s="580"/>
      <c r="Q26" s="581"/>
    </row>
    <row r="27" spans="1:17" x14ac:dyDescent="0.25">
      <c r="A27" s="151"/>
      <c r="B27" s="152" t="s">
        <v>189</v>
      </c>
      <c r="C27" s="115" t="s">
        <v>190</v>
      </c>
      <c r="D27" s="115"/>
      <c r="E27" s="115"/>
      <c r="F27" s="115"/>
      <c r="G27" s="115"/>
      <c r="H27" s="115"/>
      <c r="I27" s="115"/>
      <c r="J27" s="115"/>
      <c r="K27" s="115"/>
      <c r="L27" s="115"/>
      <c r="M27" s="115"/>
      <c r="N27" s="115"/>
      <c r="O27" s="149" t="str">
        <f>B27</f>
        <v>5b.</v>
      </c>
      <c r="P27" s="582"/>
      <c r="Q27" s="583"/>
    </row>
    <row r="28" spans="1:17" x14ac:dyDescent="0.25">
      <c r="A28" s="151"/>
      <c r="B28" s="152" t="s">
        <v>191</v>
      </c>
      <c r="C28" s="115" t="s">
        <v>192</v>
      </c>
      <c r="D28" s="115"/>
      <c r="E28" s="115"/>
      <c r="F28" s="115"/>
      <c r="G28" s="115"/>
      <c r="H28" s="115"/>
      <c r="I28" s="115"/>
      <c r="J28" s="115"/>
      <c r="K28" s="115"/>
      <c r="L28" s="115"/>
      <c r="M28" s="115"/>
      <c r="N28" s="115"/>
      <c r="O28" s="149" t="str">
        <f>B28</f>
        <v>5c.</v>
      </c>
      <c r="P28" s="580">
        <f>SUM(P26:P27)</f>
        <v>0</v>
      </c>
      <c r="Q28" s="581"/>
    </row>
    <row r="29" spans="1:17" ht="16.5" thickBot="1" x14ac:dyDescent="0.3">
      <c r="B29" s="114"/>
      <c r="C29" s="114"/>
      <c r="D29" s="114"/>
      <c r="E29" s="114"/>
      <c r="F29" s="114"/>
      <c r="G29" s="114"/>
      <c r="H29" s="114"/>
      <c r="I29" s="114"/>
      <c r="J29" s="114"/>
      <c r="K29" s="114"/>
      <c r="L29" s="114"/>
      <c r="M29" s="114"/>
      <c r="N29" s="114"/>
      <c r="O29" s="153"/>
      <c r="P29" s="114"/>
      <c r="Q29" s="114"/>
    </row>
    <row r="30" spans="1:17" ht="16.5" thickTop="1" x14ac:dyDescent="0.25">
      <c r="A30" s="115"/>
      <c r="B30" s="125" t="s">
        <v>193</v>
      </c>
      <c r="C30" s="115"/>
      <c r="D30" s="115"/>
      <c r="E30" s="115"/>
      <c r="F30" s="115"/>
      <c r="G30" s="115"/>
      <c r="H30" s="115"/>
      <c r="I30" s="115"/>
      <c r="J30" s="115"/>
      <c r="K30" s="115"/>
      <c r="L30" s="115"/>
      <c r="M30" s="115"/>
      <c r="N30" s="115"/>
      <c r="O30" s="154"/>
      <c r="P30" s="115"/>
      <c r="Q30" s="115"/>
    </row>
    <row r="31" spans="1:17" x14ac:dyDescent="0.25">
      <c r="A31" s="115"/>
      <c r="B31" s="149">
        <v>6</v>
      </c>
      <c r="C31" s="115" t="s">
        <v>194</v>
      </c>
      <c r="D31" s="115"/>
      <c r="E31" s="118"/>
      <c r="F31" s="118"/>
      <c r="G31" s="118"/>
      <c r="H31" s="118"/>
      <c r="I31" s="124"/>
      <c r="J31" s="115"/>
      <c r="K31" s="115"/>
      <c r="L31" s="115"/>
      <c r="M31" s="115"/>
      <c r="N31" s="115"/>
      <c r="O31" s="155">
        <f>B31</f>
        <v>6</v>
      </c>
      <c r="P31" s="584">
        <v>2.1139999999999999</v>
      </c>
      <c r="Q31" s="585"/>
    </row>
    <row r="32" spans="1:17" x14ac:dyDescent="0.25">
      <c r="A32" s="115"/>
      <c r="B32" s="149">
        <v>7</v>
      </c>
      <c r="C32" s="115" t="s">
        <v>195</v>
      </c>
      <c r="D32" s="115"/>
      <c r="E32" s="118"/>
      <c r="F32" s="118"/>
      <c r="G32" s="118"/>
      <c r="H32" s="118"/>
      <c r="I32" s="124"/>
      <c r="J32" s="115"/>
      <c r="K32" s="115"/>
      <c r="L32" s="115"/>
      <c r="M32" s="115"/>
      <c r="N32" s="115"/>
      <c r="O32" s="155">
        <f>B32</f>
        <v>7</v>
      </c>
      <c r="P32" s="586"/>
      <c r="Q32" s="587"/>
    </row>
    <row r="33" spans="1:17" x14ac:dyDescent="0.25">
      <c r="B33" s="149">
        <v>8</v>
      </c>
      <c r="C33" s="115" t="s">
        <v>196</v>
      </c>
      <c r="E33" s="2"/>
      <c r="O33" s="155">
        <f>B33</f>
        <v>8</v>
      </c>
      <c r="P33" s="564"/>
      <c r="Q33" s="565"/>
    </row>
    <row r="34" spans="1:17" ht="16.5" thickBot="1" x14ac:dyDescent="0.3">
      <c r="B34" s="114"/>
      <c r="C34" s="114"/>
      <c r="D34" s="114"/>
      <c r="E34" s="114"/>
      <c r="F34" s="114"/>
      <c r="G34" s="114"/>
      <c r="H34" s="114"/>
      <c r="I34" s="114"/>
      <c r="J34" s="114"/>
      <c r="K34" s="114"/>
      <c r="L34" s="114"/>
      <c r="M34" s="114"/>
      <c r="N34" s="114"/>
      <c r="O34" s="114"/>
      <c r="P34" s="114"/>
      <c r="Q34" s="114"/>
    </row>
    <row r="35" spans="1:17" ht="16.5" thickTop="1" x14ac:dyDescent="0.25">
      <c r="B35" s="124"/>
      <c r="F35" s="156"/>
      <c r="G35" s="121"/>
      <c r="H35" s="156"/>
      <c r="I35" s="156"/>
    </row>
    <row r="36" spans="1:17" x14ac:dyDescent="0.25">
      <c r="A36" s="115"/>
      <c r="B36" s="125" t="s">
        <v>197</v>
      </c>
      <c r="C36" s="125"/>
      <c r="D36" s="115"/>
      <c r="E36" s="115"/>
      <c r="F36" s="115"/>
      <c r="G36" s="115"/>
      <c r="H36" s="115"/>
      <c r="I36" s="115"/>
      <c r="J36" s="115"/>
      <c r="K36" s="115"/>
      <c r="L36" s="115"/>
      <c r="M36" s="115"/>
      <c r="N36" s="115"/>
      <c r="O36" s="115"/>
      <c r="P36" s="115"/>
      <c r="Q36" s="115"/>
    </row>
    <row r="37" spans="1:17" x14ac:dyDescent="0.25">
      <c r="A37" s="115"/>
      <c r="B37" s="115"/>
      <c r="C37" s="115"/>
      <c r="D37" s="115"/>
      <c r="E37" s="115"/>
      <c r="F37" s="115"/>
      <c r="G37" s="115"/>
      <c r="H37" s="115"/>
      <c r="I37" s="157" t="s">
        <v>198</v>
      </c>
      <c r="J37" s="115"/>
      <c r="K37" s="115"/>
      <c r="L37" s="115"/>
      <c r="M37" s="115"/>
      <c r="N37" s="115"/>
      <c r="O37" s="115"/>
      <c r="P37" s="115"/>
      <c r="Q37" s="115"/>
    </row>
    <row r="38" spans="1:17" x14ac:dyDescent="0.25">
      <c r="A38" s="124"/>
      <c r="B38" s="558" t="s">
        <v>199</v>
      </c>
      <c r="C38" s="559"/>
      <c r="D38" s="559"/>
      <c r="E38" s="559"/>
      <c r="F38" s="559"/>
      <c r="G38" s="559"/>
      <c r="H38" s="560"/>
      <c r="I38" s="558" t="s">
        <v>200</v>
      </c>
      <c r="J38" s="559"/>
      <c r="K38" s="560"/>
      <c r="L38" s="558" t="s">
        <v>201</v>
      </c>
      <c r="M38" s="560"/>
      <c r="N38" s="158" t="s">
        <v>202</v>
      </c>
      <c r="O38" s="558" t="s">
        <v>203</v>
      </c>
      <c r="P38" s="559"/>
      <c r="Q38" s="560"/>
    </row>
    <row r="39" spans="1:17" x14ac:dyDescent="0.25">
      <c r="A39" s="159"/>
      <c r="B39" s="561" t="s">
        <v>204</v>
      </c>
      <c r="C39" s="562"/>
      <c r="D39" s="562"/>
      <c r="E39" s="562"/>
      <c r="F39" s="562"/>
      <c r="G39" s="562"/>
      <c r="H39" s="563"/>
      <c r="I39" s="561" t="s">
        <v>205</v>
      </c>
      <c r="J39" s="562"/>
      <c r="K39" s="563"/>
      <c r="L39" s="561" t="s">
        <v>206</v>
      </c>
      <c r="M39" s="563"/>
      <c r="N39" s="160" t="s">
        <v>207</v>
      </c>
      <c r="O39" s="561" t="s">
        <v>208</v>
      </c>
      <c r="P39" s="562"/>
      <c r="Q39" s="563"/>
    </row>
    <row r="40" spans="1:17" x14ac:dyDescent="0.25">
      <c r="A40" s="161"/>
      <c r="B40" s="555"/>
      <c r="C40" s="556"/>
      <c r="D40" s="556"/>
      <c r="E40" s="556"/>
      <c r="F40" s="556"/>
      <c r="G40" s="556"/>
      <c r="H40" s="557"/>
      <c r="I40" s="555"/>
      <c r="J40" s="556"/>
      <c r="K40" s="557"/>
      <c r="L40" s="555"/>
      <c r="M40" s="557"/>
      <c r="N40" s="162"/>
      <c r="O40" s="555"/>
      <c r="P40" s="556"/>
      <c r="Q40" s="557"/>
    </row>
    <row r="41" spans="1:17" x14ac:dyDescent="0.25">
      <c r="A41" s="161"/>
      <c r="B41" s="555"/>
      <c r="C41" s="556"/>
      <c r="D41" s="556"/>
      <c r="E41" s="556"/>
      <c r="F41" s="556"/>
      <c r="G41" s="556"/>
      <c r="H41" s="557"/>
      <c r="I41" s="555"/>
      <c r="J41" s="556"/>
      <c r="K41" s="557"/>
      <c r="L41" s="555"/>
      <c r="M41" s="557"/>
      <c r="N41" s="162"/>
      <c r="O41" s="555"/>
      <c r="P41" s="556"/>
      <c r="Q41" s="557"/>
    </row>
    <row r="42" spans="1:17" ht="16.5" thickBot="1" x14ac:dyDescent="0.3">
      <c r="A42" s="161"/>
      <c r="B42" s="163"/>
      <c r="C42" s="164"/>
      <c r="D42" s="164"/>
      <c r="E42" s="164"/>
      <c r="F42" s="164"/>
      <c r="G42" s="164"/>
      <c r="H42" s="164"/>
      <c r="I42" s="164"/>
      <c r="J42" s="164"/>
      <c r="K42" s="164"/>
      <c r="L42" s="164"/>
      <c r="M42" s="164"/>
      <c r="N42" s="165"/>
      <c r="O42" s="166"/>
      <c r="P42" s="166"/>
      <c r="Q42" s="166"/>
    </row>
    <row r="43" spans="1:17" ht="16.5" thickTop="1" x14ac:dyDescent="0.25">
      <c r="A43" s="161"/>
      <c r="B43" s="167" t="s">
        <v>209</v>
      </c>
      <c r="C43" s="168"/>
      <c r="D43" s="168"/>
      <c r="E43" s="168"/>
      <c r="F43" s="168"/>
      <c r="G43" s="168"/>
      <c r="H43" s="168"/>
      <c r="I43" s="168"/>
      <c r="J43" s="168"/>
      <c r="K43" s="168"/>
      <c r="L43" s="168"/>
      <c r="M43" s="168"/>
      <c r="N43" s="169"/>
      <c r="O43" s="168"/>
      <c r="P43" s="168"/>
      <c r="Q43" s="168"/>
    </row>
    <row r="44" spans="1:17" x14ac:dyDescent="0.25">
      <c r="A44" s="161"/>
      <c r="B44" s="170"/>
      <c r="C44" s="171" t="s">
        <v>210</v>
      </c>
      <c r="D44" s="171"/>
      <c r="E44" s="171"/>
      <c r="F44" s="171"/>
      <c r="G44" s="171"/>
      <c r="H44" s="172"/>
      <c r="I44" s="549" t="s">
        <v>211</v>
      </c>
      <c r="J44" s="550"/>
      <c r="K44" s="550"/>
      <c r="L44" s="550"/>
      <c r="M44" s="551"/>
      <c r="N44" s="173"/>
      <c r="O44" s="171"/>
      <c r="P44" s="171" t="s">
        <v>212</v>
      </c>
      <c r="Q44" s="172"/>
    </row>
    <row r="45" spans="1:17" x14ac:dyDescent="0.25">
      <c r="A45" s="161"/>
      <c r="B45" s="174">
        <v>1</v>
      </c>
      <c r="C45" s="552"/>
      <c r="D45" s="552"/>
      <c r="E45" s="552"/>
      <c r="F45" s="552"/>
      <c r="G45" s="552"/>
      <c r="H45" s="553"/>
      <c r="I45" s="554"/>
      <c r="J45" s="552"/>
      <c r="K45" s="552"/>
      <c r="L45" s="552"/>
      <c r="M45" s="553"/>
      <c r="N45" s="554"/>
      <c r="O45" s="552"/>
      <c r="P45" s="552"/>
      <c r="Q45" s="553"/>
    </row>
    <row r="46" spans="1:17" x14ac:dyDescent="0.25">
      <c r="A46" s="161"/>
      <c r="B46" s="170">
        <v>2</v>
      </c>
      <c r="C46" s="552"/>
      <c r="D46" s="552"/>
      <c r="E46" s="552"/>
      <c r="F46" s="552"/>
      <c r="G46" s="552"/>
      <c r="H46" s="553"/>
      <c r="I46" s="555"/>
      <c r="J46" s="556"/>
      <c r="K46" s="556"/>
      <c r="L46" s="556"/>
      <c r="M46" s="557"/>
      <c r="N46" s="555"/>
      <c r="O46" s="556"/>
      <c r="P46" s="556"/>
      <c r="Q46" s="557"/>
    </row>
    <row r="47" spans="1:17" x14ac:dyDescent="0.25">
      <c r="A47" s="161"/>
      <c r="B47" s="546"/>
      <c r="C47" s="547"/>
      <c r="D47" s="547"/>
      <c r="E47" s="547"/>
      <c r="F47" s="547"/>
      <c r="G47" s="547"/>
      <c r="H47" s="547"/>
      <c r="I47" s="547"/>
      <c r="J47" s="547"/>
      <c r="K47" s="547"/>
      <c r="L47" s="547"/>
      <c r="M47" s="547"/>
      <c r="N47" s="547"/>
      <c r="O47" s="547"/>
      <c r="P47" s="547"/>
      <c r="Q47" s="547"/>
    </row>
    <row r="48" spans="1:17" x14ac:dyDescent="0.25">
      <c r="A48" s="161"/>
      <c r="B48" s="115" t="s">
        <v>213</v>
      </c>
      <c r="C48" s="175"/>
      <c r="D48" s="175"/>
      <c r="E48" s="175"/>
      <c r="F48" s="175"/>
      <c r="G48" s="175"/>
      <c r="H48" s="175"/>
      <c r="I48" s="168"/>
      <c r="J48" s="168"/>
      <c r="K48" s="168"/>
      <c r="L48" s="168"/>
      <c r="M48" s="168"/>
      <c r="N48" s="169"/>
      <c r="O48" s="168"/>
      <c r="P48" s="168"/>
      <c r="Q48" s="168"/>
    </row>
    <row r="49" spans="1:17" x14ac:dyDescent="0.25">
      <c r="A49" s="161"/>
      <c r="B49" s="115" t="s">
        <v>214</v>
      </c>
      <c r="C49" s="175"/>
      <c r="D49" s="175"/>
      <c r="E49" s="175"/>
      <c r="F49" s="175"/>
      <c r="G49" s="175"/>
      <c r="H49" s="175"/>
      <c r="I49" s="168"/>
      <c r="J49" s="168"/>
      <c r="K49" s="168"/>
      <c r="L49" s="168"/>
      <c r="M49" s="168"/>
      <c r="N49" s="169"/>
      <c r="O49" s="168"/>
      <c r="P49" s="168"/>
      <c r="Q49" s="168"/>
    </row>
    <row r="50" spans="1:17" x14ac:dyDescent="0.25">
      <c r="A50" s="161"/>
      <c r="B50" s="115" t="s">
        <v>215</v>
      </c>
      <c r="C50" s="175"/>
      <c r="D50" s="175"/>
      <c r="E50" s="175"/>
      <c r="F50" s="175"/>
      <c r="G50" s="175"/>
      <c r="H50" s="175"/>
      <c r="I50" s="168"/>
      <c r="J50" s="168"/>
      <c r="K50" s="168"/>
      <c r="L50" s="168"/>
      <c r="M50" s="168"/>
      <c r="N50" s="169"/>
      <c r="O50" s="168"/>
      <c r="P50" s="168"/>
      <c r="Q50" s="168"/>
    </row>
    <row r="51" spans="1:17" x14ac:dyDescent="0.25">
      <c r="A51" s="161"/>
      <c r="B51" s="20" t="s">
        <v>216</v>
      </c>
      <c r="C51" s="176"/>
      <c r="D51" s="176"/>
      <c r="E51" s="176"/>
      <c r="F51" s="176"/>
      <c r="G51" s="176"/>
      <c r="H51" s="176"/>
      <c r="I51" s="176"/>
      <c r="J51" s="177"/>
      <c r="K51" s="177"/>
      <c r="L51" s="177"/>
      <c r="M51" s="178"/>
    </row>
    <row r="52" spans="1:17" ht="16.5" thickBot="1" x14ac:dyDescent="0.3">
      <c r="A52" s="161"/>
      <c r="B52" s="179"/>
      <c r="C52" s="180"/>
      <c r="D52" s="180"/>
      <c r="E52" s="180"/>
      <c r="F52" s="180"/>
      <c r="G52" s="180"/>
      <c r="H52" s="180"/>
      <c r="I52" s="181"/>
      <c r="J52" s="181"/>
      <c r="K52" s="181"/>
      <c r="L52" s="181"/>
      <c r="M52" s="181"/>
      <c r="N52" s="182"/>
      <c r="O52" s="181"/>
      <c r="P52" s="181"/>
      <c r="Q52" s="181"/>
    </row>
    <row r="53" spans="1:17" ht="16.5" thickTop="1" x14ac:dyDescent="0.25">
      <c r="B53" s="183" t="s">
        <v>217</v>
      </c>
      <c r="D53" t="s">
        <v>298</v>
      </c>
      <c r="E53" s="184" t="s">
        <v>218</v>
      </c>
    </row>
    <row r="54" spans="1:17" x14ac:dyDescent="0.25">
      <c r="B54" s="548" t="s">
        <v>219</v>
      </c>
      <c r="C54" s="548"/>
      <c r="D54" s="548"/>
      <c r="E54" s="548"/>
      <c r="F54" s="548"/>
      <c r="G54" s="548"/>
      <c r="H54" s="548"/>
      <c r="I54" s="548"/>
      <c r="J54" s="548"/>
      <c r="K54" s="548"/>
      <c r="L54" s="548"/>
      <c r="M54" s="548"/>
      <c r="N54" s="548"/>
      <c r="O54" s="548"/>
      <c r="P54" s="548"/>
      <c r="Q54" s="548"/>
    </row>
  </sheetData>
  <sheetProtection algorithmName="SHA-512" hashValue="nNVznkt8VQClFVLYzi4m027vHETEIzsUzNkeeN7eeWLtSt0t3kp3yN96IzFLxlgjyoCI7XsOYHYhUcuFV16/lg==" saltValue="bY+AN2f80MVtsG7hEMI+fw==" spinCount="100000" sheet="1" objects="1" scenarios="1"/>
  <mergeCells count="64">
    <mergeCell ref="P11:Q11"/>
    <mergeCell ref="P1:Q1"/>
    <mergeCell ref="O2:Q2"/>
    <mergeCell ref="B3:N3"/>
    <mergeCell ref="C8:H8"/>
    <mergeCell ref="C7:H7"/>
    <mergeCell ref="D9:H9"/>
    <mergeCell ref="D10:G10"/>
    <mergeCell ref="B11:H11"/>
    <mergeCell ref="I11:K11"/>
    <mergeCell ref="L11:M11"/>
    <mergeCell ref="B12:E12"/>
    <mergeCell ref="H12:J12"/>
    <mergeCell ref="P12:Q12"/>
    <mergeCell ref="B13:E13"/>
    <mergeCell ref="G13:J13"/>
    <mergeCell ref="L13:N13"/>
    <mergeCell ref="P13:Q13"/>
    <mergeCell ref="L14:N14"/>
    <mergeCell ref="M19:O19"/>
    <mergeCell ref="P19:Q19"/>
    <mergeCell ref="M20:O20"/>
    <mergeCell ref="P20:Q20"/>
    <mergeCell ref="P33:Q33"/>
    <mergeCell ref="M21:O21"/>
    <mergeCell ref="M22:O22"/>
    <mergeCell ref="M23:O23"/>
    <mergeCell ref="M24:O24"/>
    <mergeCell ref="P24:Q24"/>
    <mergeCell ref="M25:O25"/>
    <mergeCell ref="P25:Q25"/>
    <mergeCell ref="P26:Q26"/>
    <mergeCell ref="P27:Q27"/>
    <mergeCell ref="P28:Q28"/>
    <mergeCell ref="P31:Q31"/>
    <mergeCell ref="P32:Q32"/>
    <mergeCell ref="B41:H41"/>
    <mergeCell ref="I41:K41"/>
    <mergeCell ref="L41:M41"/>
    <mergeCell ref="O41:Q41"/>
    <mergeCell ref="B38:H38"/>
    <mergeCell ref="I38:K38"/>
    <mergeCell ref="L38:M38"/>
    <mergeCell ref="O38:Q38"/>
    <mergeCell ref="B39:H39"/>
    <mergeCell ref="I39:K39"/>
    <mergeCell ref="L39:M39"/>
    <mergeCell ref="O39:Q39"/>
    <mergeCell ref="B14:E14"/>
    <mergeCell ref="G14:J14"/>
    <mergeCell ref="B1:N2"/>
    <mergeCell ref="B47:Q47"/>
    <mergeCell ref="B54:Q54"/>
    <mergeCell ref="I44:M44"/>
    <mergeCell ref="C45:H45"/>
    <mergeCell ref="I45:M45"/>
    <mergeCell ref="N45:Q45"/>
    <mergeCell ref="C46:H46"/>
    <mergeCell ref="I46:M46"/>
    <mergeCell ref="N46:Q46"/>
    <mergeCell ref="B40:H40"/>
    <mergeCell ref="I40:K40"/>
    <mergeCell ref="L40:M40"/>
    <mergeCell ref="O40:Q40"/>
  </mergeCells>
  <hyperlinks>
    <hyperlink ref="P13" r:id="rId1"/>
  </hyperlinks>
  <pageMargins left="0.7" right="0.7" top="0.75" bottom="0.75" header="0.3" footer="0.3"/>
  <pageSetup scale="73"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tabSelected="1" workbookViewId="0"/>
  </sheetViews>
  <sheetFormatPr defaultColWidth="8.875" defaultRowHeight="15.75" x14ac:dyDescent="0.25"/>
  <cols>
    <col min="1" max="1" width="2.5" customWidth="1"/>
    <col min="2" max="2" width="3.125" customWidth="1"/>
    <col min="3" max="3" width="9.375" customWidth="1"/>
    <col min="4" max="5" width="6.625" customWidth="1"/>
    <col min="6" max="6" width="2.375" customWidth="1"/>
    <col min="7" max="7" width="3.125" customWidth="1"/>
    <col min="8" max="8" width="6.625" customWidth="1"/>
    <col min="9" max="9" width="11.625" customWidth="1"/>
    <col min="10" max="10" width="7.375" customWidth="1"/>
    <col min="11" max="12" width="4.625" customWidth="1"/>
    <col min="13" max="13" width="8.125" customWidth="1"/>
    <col min="14" max="14" width="13.5" customWidth="1"/>
    <col min="15" max="15" width="3.125" customWidth="1"/>
    <col min="16" max="17" width="10" customWidth="1"/>
  </cols>
  <sheetData>
    <row r="1" spans="2:17" ht="23.25" customHeight="1" x14ac:dyDescent="0.25">
      <c r="B1" s="543" t="s">
        <v>150</v>
      </c>
      <c r="C1" s="543"/>
      <c r="D1" s="543"/>
      <c r="E1" s="543"/>
      <c r="F1" s="543"/>
      <c r="G1" s="543"/>
      <c r="H1" s="543"/>
      <c r="I1" s="543"/>
      <c r="J1" s="543"/>
      <c r="K1" s="543"/>
      <c r="L1" s="543"/>
      <c r="M1" s="543"/>
      <c r="N1" s="543"/>
      <c r="O1" s="109"/>
      <c r="P1" s="597" t="s">
        <v>151</v>
      </c>
      <c r="Q1" s="597"/>
    </row>
    <row r="2" spans="2:17" ht="33.75" x14ac:dyDescent="0.25">
      <c r="B2" s="543"/>
      <c r="C2" s="543"/>
      <c r="D2" s="543"/>
      <c r="E2" s="543"/>
      <c r="F2" s="543"/>
      <c r="G2" s="543"/>
      <c r="H2" s="543"/>
      <c r="I2" s="543"/>
      <c r="J2" s="543"/>
      <c r="K2" s="543"/>
      <c r="L2" s="543"/>
      <c r="M2" s="543"/>
      <c r="N2" s="543"/>
      <c r="O2" s="598" t="s">
        <v>292</v>
      </c>
      <c r="P2" s="598"/>
      <c r="Q2" s="598"/>
    </row>
    <row r="3" spans="2:17" x14ac:dyDescent="0.25">
      <c r="B3" s="599" t="s">
        <v>220</v>
      </c>
      <c r="C3" s="599"/>
      <c r="D3" s="599"/>
      <c r="E3" s="599"/>
      <c r="F3" s="599"/>
      <c r="G3" s="599"/>
      <c r="H3" s="599"/>
      <c r="I3" s="599"/>
      <c r="J3" s="599"/>
      <c r="K3" s="599"/>
      <c r="L3" s="599"/>
      <c r="M3" s="599"/>
      <c r="N3" s="599"/>
    </row>
    <row r="4" spans="2:17" ht="9" customHeight="1" x14ac:dyDescent="0.25">
      <c r="D4" s="110"/>
      <c r="E4" s="111"/>
      <c r="F4" s="111"/>
      <c r="G4" s="111"/>
      <c r="H4" s="111"/>
      <c r="I4" s="111"/>
      <c r="J4" s="111"/>
      <c r="K4" s="111"/>
      <c r="L4" s="111"/>
      <c r="M4" s="111"/>
      <c r="N4" s="111"/>
    </row>
    <row r="5" spans="2:17" ht="16.5" customHeight="1" x14ac:dyDescent="0.35">
      <c r="B5" s="112"/>
      <c r="O5" s="113"/>
      <c r="P5" s="185" t="s">
        <v>152</v>
      </c>
      <c r="Q5" s="113"/>
    </row>
    <row r="6" spans="2:17" ht="14.25" customHeight="1" thickBot="1" x14ac:dyDescent="0.4">
      <c r="B6" s="188"/>
      <c r="C6" s="189" t="s">
        <v>222</v>
      </c>
      <c r="D6" s="114"/>
      <c r="E6" s="114"/>
      <c r="F6" s="114"/>
      <c r="G6" s="114"/>
      <c r="H6" s="114"/>
      <c r="I6" s="114"/>
      <c r="J6" s="114"/>
      <c r="K6" s="114"/>
      <c r="L6" s="114"/>
      <c r="M6" s="114"/>
      <c r="N6" s="114"/>
      <c r="O6" s="114"/>
      <c r="P6" s="190" t="s">
        <v>153</v>
      </c>
      <c r="Q6" s="114"/>
    </row>
    <row r="7" spans="2:17" ht="16.5" thickTop="1" x14ac:dyDescent="0.25">
      <c r="B7" s="116" t="s">
        <v>154</v>
      </c>
      <c r="C7" s="601" t="s">
        <v>8</v>
      </c>
      <c r="D7" s="601"/>
      <c r="E7" s="601"/>
      <c r="F7" s="601"/>
      <c r="G7" s="601"/>
      <c r="H7" s="601"/>
      <c r="I7" s="186" t="s">
        <v>155</v>
      </c>
      <c r="J7" s="117"/>
      <c r="K7" s="117"/>
      <c r="L7" s="117"/>
      <c r="M7" s="117"/>
      <c r="N7" s="117"/>
      <c r="O7" s="117"/>
      <c r="P7" s="118"/>
    </row>
    <row r="8" spans="2:17" ht="11.25" customHeight="1" x14ac:dyDescent="0.25">
      <c r="B8" s="119"/>
      <c r="C8" s="600" t="s">
        <v>156</v>
      </c>
      <c r="D8" s="600"/>
      <c r="E8" s="600"/>
      <c r="F8" s="600"/>
      <c r="G8" s="600"/>
      <c r="H8" s="600"/>
      <c r="I8" s="120"/>
      <c r="J8" s="121"/>
      <c r="K8" s="121"/>
      <c r="L8" s="121"/>
      <c r="M8" s="121"/>
      <c r="N8" s="121"/>
      <c r="O8" s="121"/>
      <c r="P8" s="121"/>
      <c r="Q8" s="119"/>
    </row>
    <row r="9" spans="2:17" x14ac:dyDescent="0.25">
      <c r="B9" s="122" t="s">
        <v>157</v>
      </c>
      <c r="C9" s="123"/>
      <c r="D9" s="594" t="s">
        <v>221</v>
      </c>
      <c r="E9" s="594"/>
      <c r="F9" s="594"/>
      <c r="G9" s="594"/>
      <c r="H9" s="594"/>
      <c r="I9" s="124" t="s">
        <v>158</v>
      </c>
      <c r="J9" s="117"/>
      <c r="K9" s="115"/>
      <c r="M9" s="115"/>
      <c r="N9" s="115"/>
      <c r="O9" s="115"/>
      <c r="P9" s="115"/>
      <c r="Q9" s="115"/>
    </row>
    <row r="10" spans="2:17" ht="9" customHeight="1" x14ac:dyDescent="0.25">
      <c r="B10" s="121"/>
      <c r="C10" s="121"/>
      <c r="D10" s="600" t="s">
        <v>159</v>
      </c>
      <c r="E10" s="600"/>
      <c r="F10" s="600"/>
      <c r="G10" s="600"/>
      <c r="H10" s="121"/>
      <c r="I10" s="119"/>
      <c r="J10" s="119"/>
      <c r="K10" s="119"/>
      <c r="L10" s="119"/>
      <c r="M10" s="119"/>
      <c r="N10" s="119"/>
      <c r="O10" s="119"/>
      <c r="P10" s="119"/>
      <c r="Q10" s="119"/>
    </row>
    <row r="11" spans="2:17" x14ac:dyDescent="0.25">
      <c r="B11" s="594" t="s">
        <v>160</v>
      </c>
      <c r="C11" s="594"/>
      <c r="D11" s="594"/>
      <c r="E11" s="594"/>
      <c r="F11" s="594"/>
      <c r="G11" s="594"/>
      <c r="H11" s="594"/>
      <c r="I11" s="593" t="s">
        <v>161</v>
      </c>
      <c r="J11" s="593"/>
      <c r="K11" s="593"/>
      <c r="L11" s="593" t="s">
        <v>162</v>
      </c>
      <c r="M11" s="593"/>
      <c r="N11" s="126" t="s">
        <v>163</v>
      </c>
      <c r="O11" s="127"/>
      <c r="P11" s="594"/>
      <c r="Q11" s="594"/>
    </row>
    <row r="12" spans="2:17" x14ac:dyDescent="0.25">
      <c r="B12" s="592" t="s">
        <v>164</v>
      </c>
      <c r="C12" s="592"/>
      <c r="D12" s="592"/>
      <c r="E12" s="592"/>
      <c r="F12" s="129"/>
      <c r="G12" s="129"/>
      <c r="H12" s="592" t="s">
        <v>165</v>
      </c>
      <c r="I12" s="592"/>
      <c r="J12" s="592"/>
      <c r="K12" s="130"/>
      <c r="L12" s="130" t="s">
        <v>166</v>
      </c>
      <c r="M12" s="130"/>
      <c r="N12" s="130" t="s">
        <v>167</v>
      </c>
      <c r="O12" s="130"/>
      <c r="P12" s="592" t="s">
        <v>223</v>
      </c>
      <c r="Q12" s="592"/>
    </row>
    <row r="13" spans="2:17" x14ac:dyDescent="0.25">
      <c r="B13" s="593" t="s">
        <v>289</v>
      </c>
      <c r="C13" s="593"/>
      <c r="D13" s="593"/>
      <c r="E13" s="593"/>
      <c r="F13" s="131"/>
      <c r="G13" s="594" t="s">
        <v>168</v>
      </c>
      <c r="H13" s="594"/>
      <c r="I13" s="594"/>
      <c r="J13" s="594"/>
      <c r="K13" s="132"/>
      <c r="L13" s="594" t="s">
        <v>290</v>
      </c>
      <c r="M13" s="594"/>
      <c r="N13" s="594"/>
      <c r="O13" s="132"/>
      <c r="P13" s="595" t="s">
        <v>291</v>
      </c>
      <c r="Q13" s="596"/>
    </row>
    <row r="14" spans="2:17" ht="16.5" thickBot="1" x14ac:dyDescent="0.3">
      <c r="B14" s="542" t="s">
        <v>169</v>
      </c>
      <c r="C14" s="542"/>
      <c r="D14" s="542"/>
      <c r="E14" s="542"/>
      <c r="F14" s="134"/>
      <c r="G14" s="542" t="s">
        <v>170</v>
      </c>
      <c r="H14" s="542"/>
      <c r="I14" s="542"/>
      <c r="J14" s="542"/>
      <c r="K14" s="133"/>
      <c r="L14" s="542" t="s">
        <v>171</v>
      </c>
      <c r="M14" s="542"/>
      <c r="N14" s="542"/>
      <c r="O14" s="134"/>
      <c r="P14" s="135" t="s">
        <v>172</v>
      </c>
      <c r="Q14" s="135"/>
    </row>
    <row r="15" spans="2:17" ht="16.5" thickTop="1" x14ac:dyDescent="0.25">
      <c r="B15" s="125" t="s">
        <v>173</v>
      </c>
      <c r="C15" s="136"/>
      <c r="D15" s="136"/>
      <c r="E15" s="136"/>
      <c r="F15" s="137"/>
      <c r="G15" s="138"/>
      <c r="H15" s="138"/>
      <c r="I15" s="138"/>
      <c r="J15" s="136"/>
      <c r="K15" s="136"/>
      <c r="L15" s="138"/>
      <c r="M15" s="138"/>
      <c r="N15" s="138"/>
      <c r="O15" s="137"/>
      <c r="P15" s="136"/>
      <c r="Q15" s="136"/>
    </row>
    <row r="16" spans="2:17" x14ac:dyDescent="0.25">
      <c r="B16" s="187" t="s">
        <v>227</v>
      </c>
      <c r="C16" s="141" t="s">
        <v>174</v>
      </c>
      <c r="D16" s="142"/>
      <c r="E16" s="142"/>
      <c r="F16" s="143"/>
      <c r="G16" s="144"/>
      <c r="H16" s="144"/>
      <c r="I16" s="144"/>
      <c r="J16" s="142"/>
      <c r="K16" s="142"/>
      <c r="L16" s="144"/>
      <c r="M16" s="144"/>
      <c r="N16" s="144"/>
      <c r="O16" s="143"/>
      <c r="P16" s="142"/>
      <c r="Q16" s="142"/>
    </row>
    <row r="17" spans="2:17" x14ac:dyDescent="0.25">
      <c r="B17" s="140"/>
      <c r="C17" s="141" t="s">
        <v>175</v>
      </c>
      <c r="D17" s="142"/>
      <c r="E17" s="142"/>
      <c r="F17" s="143"/>
      <c r="G17" s="144"/>
      <c r="H17" s="144"/>
      <c r="I17" s="144"/>
      <c r="J17" s="142"/>
      <c r="K17" s="142"/>
      <c r="L17" s="144"/>
      <c r="M17" s="144"/>
      <c r="N17" s="144"/>
      <c r="O17" s="143"/>
      <c r="P17" s="142"/>
      <c r="Q17" s="142"/>
    </row>
    <row r="18" spans="2:17" ht="16.5" thickBot="1" x14ac:dyDescent="0.3">
      <c r="B18" s="145"/>
      <c r="C18" s="146"/>
      <c r="D18" s="133"/>
      <c r="E18" s="133"/>
      <c r="F18" s="134"/>
      <c r="G18" s="147"/>
      <c r="H18" s="147"/>
      <c r="I18" s="147"/>
      <c r="J18" s="133"/>
      <c r="K18" s="133"/>
      <c r="L18" s="147"/>
      <c r="M18" s="138"/>
      <c r="N18" s="138"/>
      <c r="O18" s="137"/>
      <c r="P18" s="136"/>
      <c r="Q18" s="136"/>
    </row>
    <row r="19" spans="2:17" ht="16.5" thickTop="1" x14ac:dyDescent="0.25">
      <c r="B19" s="125" t="s">
        <v>176</v>
      </c>
      <c r="C19" s="125"/>
      <c r="D19" s="125"/>
      <c r="E19" s="125"/>
      <c r="F19" s="125"/>
      <c r="G19" s="125"/>
      <c r="H19" s="125"/>
      <c r="I19" s="125"/>
      <c r="J19" s="125"/>
      <c r="K19" s="125"/>
      <c r="L19" s="148"/>
      <c r="M19" s="588" t="s">
        <v>177</v>
      </c>
      <c r="N19" s="588"/>
      <c r="O19" s="588"/>
      <c r="P19" s="589"/>
      <c r="Q19" s="589"/>
    </row>
    <row r="20" spans="2:17" x14ac:dyDescent="0.25">
      <c r="B20" s="125"/>
      <c r="C20" s="125"/>
      <c r="D20" s="125"/>
      <c r="E20" s="125"/>
      <c r="F20" s="125"/>
      <c r="G20" s="125"/>
      <c r="H20" s="125"/>
      <c r="I20" s="125"/>
      <c r="J20" s="125"/>
      <c r="K20" s="125"/>
      <c r="L20" s="148"/>
      <c r="M20" s="590" t="s">
        <v>178</v>
      </c>
      <c r="N20" s="590"/>
      <c r="O20" s="590"/>
      <c r="P20" s="591"/>
      <c r="Q20" s="591"/>
    </row>
    <row r="21" spans="2:17" x14ac:dyDescent="0.25">
      <c r="B21" s="125"/>
      <c r="C21" s="115" t="s">
        <v>179</v>
      </c>
      <c r="D21" s="115"/>
      <c r="E21" s="115"/>
      <c r="F21" s="115"/>
      <c r="G21" s="115"/>
      <c r="H21" s="115"/>
      <c r="I21" s="115"/>
      <c r="J21" s="115"/>
      <c r="K21" s="115"/>
      <c r="L21" s="118"/>
      <c r="M21" s="566" t="s">
        <v>180</v>
      </c>
      <c r="N21" s="566"/>
      <c r="O21" s="566"/>
      <c r="P21" s="118"/>
      <c r="Q21" s="118"/>
    </row>
    <row r="22" spans="2:17" x14ac:dyDescent="0.25">
      <c r="B22" s="149">
        <v>1</v>
      </c>
      <c r="C22" s="115" t="s">
        <v>181</v>
      </c>
      <c r="D22" s="115"/>
      <c r="E22" s="115"/>
      <c r="F22" s="115"/>
      <c r="G22" s="115"/>
      <c r="H22" s="115"/>
      <c r="I22" s="115"/>
      <c r="J22" s="115"/>
      <c r="K22" s="115"/>
      <c r="L22" s="150">
        <f>B22</f>
        <v>1</v>
      </c>
      <c r="M22" s="567">
        <v>2.1139999999999999</v>
      </c>
      <c r="N22" s="568"/>
      <c r="O22" s="569"/>
      <c r="P22" s="115"/>
      <c r="Q22" s="115"/>
    </row>
    <row r="23" spans="2:17" x14ac:dyDescent="0.25">
      <c r="B23" s="149">
        <v>2</v>
      </c>
      <c r="C23" s="115" t="s">
        <v>182</v>
      </c>
      <c r="D23" s="115"/>
      <c r="E23" s="115"/>
      <c r="F23" s="115"/>
      <c r="G23" s="115"/>
      <c r="H23" s="115"/>
      <c r="I23" s="115"/>
      <c r="J23" s="115"/>
      <c r="K23" s="115"/>
      <c r="L23" s="150">
        <f>B23</f>
        <v>2</v>
      </c>
      <c r="M23" s="570"/>
      <c r="N23" s="571"/>
      <c r="O23" s="572"/>
      <c r="P23" s="118"/>
      <c r="Q23" s="118"/>
    </row>
    <row r="24" spans="2:17" x14ac:dyDescent="0.25">
      <c r="B24" s="149">
        <v>3</v>
      </c>
      <c r="C24" s="115" t="s">
        <v>183</v>
      </c>
      <c r="D24" s="115"/>
      <c r="E24" s="115"/>
      <c r="F24" s="115"/>
      <c r="G24" s="115"/>
      <c r="H24" s="115"/>
      <c r="I24" s="115"/>
      <c r="J24" s="115"/>
      <c r="K24" s="115"/>
      <c r="L24" s="150">
        <f>B24</f>
        <v>3</v>
      </c>
      <c r="M24" s="570"/>
      <c r="N24" s="571"/>
      <c r="O24" s="572"/>
      <c r="P24" s="573" t="s">
        <v>184</v>
      </c>
      <c r="Q24" s="574"/>
    </row>
    <row r="25" spans="2:17" x14ac:dyDescent="0.25">
      <c r="B25" s="152">
        <v>4</v>
      </c>
      <c r="C25" s="115" t="s">
        <v>185</v>
      </c>
      <c r="D25" s="115"/>
      <c r="E25" s="115"/>
      <c r="F25" s="115"/>
      <c r="G25" s="115"/>
      <c r="H25" s="115"/>
      <c r="I25" s="115"/>
      <c r="J25" s="115"/>
      <c r="K25" s="115"/>
      <c r="L25" s="150">
        <f>B25</f>
        <v>4</v>
      </c>
      <c r="M25" s="575"/>
      <c r="N25" s="576"/>
      <c r="O25" s="577"/>
      <c r="P25" s="578" t="s">
        <v>186</v>
      </c>
      <c r="Q25" s="579"/>
    </row>
    <row r="26" spans="2:17" x14ac:dyDescent="0.25">
      <c r="B26" s="152" t="s">
        <v>187</v>
      </c>
      <c r="C26" s="115" t="s">
        <v>188</v>
      </c>
      <c r="D26" s="115"/>
      <c r="E26" s="115"/>
      <c r="F26" s="115"/>
      <c r="G26" s="115"/>
      <c r="H26" s="115"/>
      <c r="I26" s="115"/>
      <c r="J26" s="115"/>
      <c r="K26" s="115"/>
      <c r="L26" s="115"/>
      <c r="M26" s="115"/>
      <c r="N26" s="115"/>
      <c r="O26" s="149" t="str">
        <f>B26</f>
        <v>5a.</v>
      </c>
      <c r="P26" s="580"/>
      <c r="Q26" s="581"/>
    </row>
    <row r="27" spans="2:17" x14ac:dyDescent="0.25">
      <c r="B27" s="152" t="s">
        <v>189</v>
      </c>
      <c r="C27" s="115" t="s">
        <v>190</v>
      </c>
      <c r="D27" s="115"/>
      <c r="E27" s="115"/>
      <c r="F27" s="115"/>
      <c r="G27" s="115"/>
      <c r="H27" s="115"/>
      <c r="I27" s="115"/>
      <c r="J27" s="115"/>
      <c r="K27" s="115"/>
      <c r="L27" s="115"/>
      <c r="M27" s="115"/>
      <c r="N27" s="115"/>
      <c r="O27" s="149" t="str">
        <f>B27</f>
        <v>5b.</v>
      </c>
      <c r="P27" s="582"/>
      <c r="Q27" s="583"/>
    </row>
    <row r="28" spans="2:17" x14ac:dyDescent="0.25">
      <c r="B28" s="152" t="s">
        <v>191</v>
      </c>
      <c r="C28" s="115" t="s">
        <v>192</v>
      </c>
      <c r="D28" s="115"/>
      <c r="E28" s="115"/>
      <c r="F28" s="115"/>
      <c r="G28" s="115"/>
      <c r="H28" s="115"/>
      <c r="I28" s="115"/>
      <c r="J28" s="115"/>
      <c r="K28" s="115"/>
      <c r="L28" s="115"/>
      <c r="M28" s="115"/>
      <c r="N28" s="115"/>
      <c r="O28" s="149" t="str">
        <f>B28</f>
        <v>5c.</v>
      </c>
      <c r="P28" s="580">
        <f>SUM(P26:P27)</f>
        <v>0</v>
      </c>
      <c r="Q28" s="581"/>
    </row>
    <row r="29" spans="2:17" ht="16.5" thickBot="1" x14ac:dyDescent="0.3">
      <c r="B29" s="114"/>
      <c r="C29" s="114"/>
      <c r="D29" s="114"/>
      <c r="E29" s="114"/>
      <c r="F29" s="114"/>
      <c r="G29" s="114"/>
      <c r="H29" s="114"/>
      <c r="I29" s="114"/>
      <c r="J29" s="114"/>
      <c r="K29" s="114"/>
      <c r="L29" s="114"/>
      <c r="M29" s="114"/>
      <c r="N29" s="114"/>
      <c r="O29" s="153"/>
      <c r="P29" s="114"/>
      <c r="Q29" s="114"/>
    </row>
    <row r="30" spans="2:17" ht="16.5" thickTop="1" x14ac:dyDescent="0.25">
      <c r="B30" s="125" t="s">
        <v>193</v>
      </c>
      <c r="C30" s="115"/>
      <c r="D30" s="115"/>
      <c r="E30" s="115"/>
      <c r="F30" s="115"/>
      <c r="G30" s="115"/>
      <c r="H30" s="115"/>
      <c r="I30" s="115"/>
      <c r="J30" s="115"/>
      <c r="K30" s="115"/>
      <c r="L30" s="115"/>
      <c r="M30" s="115"/>
      <c r="N30" s="115"/>
      <c r="O30" s="154"/>
      <c r="P30" s="115"/>
      <c r="Q30" s="115"/>
    </row>
    <row r="31" spans="2:17" x14ac:dyDescent="0.25">
      <c r="B31" s="149">
        <v>6</v>
      </c>
      <c r="C31" s="115" t="s">
        <v>194</v>
      </c>
      <c r="D31" s="115"/>
      <c r="E31" s="118"/>
      <c r="F31" s="118"/>
      <c r="G31" s="118"/>
      <c r="H31" s="118"/>
      <c r="I31" s="124"/>
      <c r="J31" s="115"/>
      <c r="K31" s="115"/>
      <c r="L31" s="115"/>
      <c r="M31" s="115"/>
      <c r="N31" s="115"/>
      <c r="O31" s="155">
        <f>B31</f>
        <v>6</v>
      </c>
      <c r="P31" s="584">
        <v>2.1139999999999999</v>
      </c>
      <c r="Q31" s="585"/>
    </row>
    <row r="32" spans="2:17" x14ac:dyDescent="0.25">
      <c r="B32" s="149">
        <v>7</v>
      </c>
      <c r="C32" s="115" t="s">
        <v>195</v>
      </c>
      <c r="D32" s="115"/>
      <c r="E32" s="118"/>
      <c r="F32" s="118"/>
      <c r="G32" s="118"/>
      <c r="H32" s="118"/>
      <c r="I32" s="124"/>
      <c r="J32" s="115"/>
      <c r="K32" s="115"/>
      <c r="L32" s="115"/>
      <c r="M32" s="115"/>
      <c r="N32" s="115"/>
      <c r="O32" s="155">
        <f>B32</f>
        <v>7</v>
      </c>
      <c r="P32" s="586"/>
      <c r="Q32" s="587"/>
    </row>
    <row r="33" spans="2:17" x14ac:dyDescent="0.25">
      <c r="B33" s="149">
        <v>8</v>
      </c>
      <c r="C33" s="115" t="s">
        <v>196</v>
      </c>
      <c r="E33" s="2"/>
      <c r="O33" s="155">
        <f>B33</f>
        <v>8</v>
      </c>
      <c r="P33" s="564"/>
      <c r="Q33" s="565"/>
    </row>
    <row r="34" spans="2:17" ht="16.5" thickBot="1" x14ac:dyDescent="0.3">
      <c r="B34" s="114"/>
      <c r="C34" s="114"/>
      <c r="D34" s="114"/>
      <c r="E34" s="114"/>
      <c r="F34" s="114"/>
      <c r="G34" s="114"/>
      <c r="H34" s="114"/>
      <c r="I34" s="114"/>
      <c r="J34" s="114"/>
      <c r="K34" s="114"/>
      <c r="L34" s="114"/>
      <c r="M34" s="114"/>
      <c r="N34" s="114"/>
      <c r="O34" s="114"/>
      <c r="P34" s="114"/>
      <c r="Q34" s="114"/>
    </row>
    <row r="35" spans="2:17" ht="16.5" thickTop="1" x14ac:dyDescent="0.25">
      <c r="B35" s="124"/>
      <c r="F35" s="156"/>
      <c r="G35" s="121"/>
      <c r="H35" s="156"/>
      <c r="I35" s="156"/>
    </row>
    <row r="36" spans="2:17" x14ac:dyDescent="0.25">
      <c r="B36" s="125" t="s">
        <v>197</v>
      </c>
      <c r="C36" s="125"/>
      <c r="D36" s="115"/>
      <c r="E36" s="115"/>
      <c r="F36" s="115"/>
      <c r="G36" s="115"/>
      <c r="H36" s="115"/>
      <c r="I36" s="115"/>
      <c r="J36" s="115"/>
      <c r="K36" s="115"/>
      <c r="L36" s="115"/>
      <c r="M36" s="115"/>
      <c r="N36" s="115"/>
      <c r="O36" s="115"/>
      <c r="P36" s="115"/>
      <c r="Q36" s="115"/>
    </row>
    <row r="37" spans="2:17" x14ac:dyDescent="0.25">
      <c r="B37" s="115"/>
      <c r="C37" s="115"/>
      <c r="D37" s="115"/>
      <c r="E37" s="115"/>
      <c r="F37" s="115"/>
      <c r="G37" s="115"/>
      <c r="H37" s="115"/>
      <c r="I37" s="157" t="s">
        <v>198</v>
      </c>
      <c r="J37" s="115"/>
      <c r="K37" s="115"/>
      <c r="L37" s="115"/>
      <c r="M37" s="115"/>
      <c r="N37" s="115"/>
      <c r="O37" s="115"/>
      <c r="P37" s="115"/>
      <c r="Q37" s="115"/>
    </row>
    <row r="38" spans="2:17" x14ac:dyDescent="0.25">
      <c r="B38" s="558" t="s">
        <v>199</v>
      </c>
      <c r="C38" s="559"/>
      <c r="D38" s="559"/>
      <c r="E38" s="559"/>
      <c r="F38" s="559"/>
      <c r="G38" s="559"/>
      <c r="H38" s="560"/>
      <c r="I38" s="558" t="s">
        <v>200</v>
      </c>
      <c r="J38" s="559"/>
      <c r="K38" s="560"/>
      <c r="L38" s="558" t="s">
        <v>201</v>
      </c>
      <c r="M38" s="560"/>
      <c r="N38" s="158" t="s">
        <v>202</v>
      </c>
      <c r="O38" s="558" t="s">
        <v>203</v>
      </c>
      <c r="P38" s="559"/>
      <c r="Q38" s="560"/>
    </row>
    <row r="39" spans="2:17" x14ac:dyDescent="0.25">
      <c r="B39" s="561" t="s">
        <v>204</v>
      </c>
      <c r="C39" s="562"/>
      <c r="D39" s="562"/>
      <c r="E39" s="562"/>
      <c r="F39" s="562"/>
      <c r="G39" s="562"/>
      <c r="H39" s="563"/>
      <c r="I39" s="561" t="s">
        <v>205</v>
      </c>
      <c r="J39" s="562"/>
      <c r="K39" s="563"/>
      <c r="L39" s="561" t="s">
        <v>206</v>
      </c>
      <c r="M39" s="563"/>
      <c r="N39" s="160" t="s">
        <v>207</v>
      </c>
      <c r="O39" s="561" t="s">
        <v>208</v>
      </c>
      <c r="P39" s="562"/>
      <c r="Q39" s="563"/>
    </row>
    <row r="40" spans="2:17" x14ac:dyDescent="0.25">
      <c r="B40" s="555"/>
      <c r="C40" s="556"/>
      <c r="D40" s="556"/>
      <c r="E40" s="556"/>
      <c r="F40" s="556"/>
      <c r="G40" s="556"/>
      <c r="H40" s="557"/>
      <c r="I40" s="555"/>
      <c r="J40" s="556"/>
      <c r="K40" s="557"/>
      <c r="L40" s="555"/>
      <c r="M40" s="557"/>
      <c r="N40" s="162"/>
      <c r="O40" s="555"/>
      <c r="P40" s="556"/>
      <c r="Q40" s="557"/>
    </row>
    <row r="41" spans="2:17" x14ac:dyDescent="0.25">
      <c r="B41" s="555"/>
      <c r="C41" s="556"/>
      <c r="D41" s="556"/>
      <c r="E41" s="556"/>
      <c r="F41" s="556"/>
      <c r="G41" s="556"/>
      <c r="H41" s="557"/>
      <c r="I41" s="555"/>
      <c r="J41" s="556"/>
      <c r="K41" s="557"/>
      <c r="L41" s="555"/>
      <c r="M41" s="557"/>
      <c r="N41" s="162"/>
      <c r="O41" s="555"/>
      <c r="P41" s="556"/>
      <c r="Q41" s="557"/>
    </row>
    <row r="42" spans="2:17" ht="16.5" thickBot="1" x14ac:dyDescent="0.3">
      <c r="B42" s="163"/>
      <c r="C42" s="164"/>
      <c r="D42" s="164"/>
      <c r="E42" s="164"/>
      <c r="F42" s="164"/>
      <c r="G42" s="164"/>
      <c r="H42" s="164"/>
      <c r="I42" s="164"/>
      <c r="J42" s="164"/>
      <c r="K42" s="164"/>
      <c r="L42" s="164"/>
      <c r="M42" s="164"/>
      <c r="N42" s="165"/>
      <c r="O42" s="166"/>
      <c r="P42" s="166"/>
      <c r="Q42" s="166"/>
    </row>
    <row r="43" spans="2:17" ht="16.5" thickTop="1" x14ac:dyDescent="0.25">
      <c r="B43" s="167" t="s">
        <v>209</v>
      </c>
      <c r="C43" s="168"/>
      <c r="D43" s="168"/>
      <c r="E43" s="168"/>
      <c r="F43" s="168"/>
      <c r="G43" s="168"/>
      <c r="H43" s="168"/>
      <c r="I43" s="168"/>
      <c r="J43" s="168"/>
      <c r="K43" s="168"/>
      <c r="L43" s="168"/>
      <c r="M43" s="168"/>
      <c r="N43" s="169"/>
      <c r="O43" s="168"/>
      <c r="P43" s="168"/>
      <c r="Q43" s="168"/>
    </row>
    <row r="44" spans="2:17" x14ac:dyDescent="0.25">
      <c r="B44" s="170"/>
      <c r="C44" s="171" t="s">
        <v>210</v>
      </c>
      <c r="D44" s="171"/>
      <c r="E44" s="171"/>
      <c r="F44" s="171"/>
      <c r="G44" s="171"/>
      <c r="H44" s="172"/>
      <c r="I44" s="549" t="s">
        <v>211</v>
      </c>
      <c r="J44" s="550"/>
      <c r="K44" s="550"/>
      <c r="L44" s="550"/>
      <c r="M44" s="551"/>
      <c r="N44" s="173"/>
      <c r="O44" s="171"/>
      <c r="P44" s="171" t="s">
        <v>212</v>
      </c>
      <c r="Q44" s="172"/>
    </row>
    <row r="45" spans="2:17" x14ac:dyDescent="0.25">
      <c r="B45" s="174">
        <v>1</v>
      </c>
      <c r="C45" s="552"/>
      <c r="D45" s="552"/>
      <c r="E45" s="552"/>
      <c r="F45" s="552"/>
      <c r="G45" s="552"/>
      <c r="H45" s="553"/>
      <c r="I45" s="554"/>
      <c r="J45" s="552"/>
      <c r="K45" s="552"/>
      <c r="L45" s="552"/>
      <c r="M45" s="553"/>
      <c r="N45" s="554"/>
      <c r="O45" s="552"/>
      <c r="P45" s="552"/>
      <c r="Q45" s="553"/>
    </row>
    <row r="46" spans="2:17" x14ac:dyDescent="0.25">
      <c r="B46" s="170">
        <v>2</v>
      </c>
      <c r="C46" s="552"/>
      <c r="D46" s="552"/>
      <c r="E46" s="552"/>
      <c r="F46" s="552"/>
      <c r="G46" s="552"/>
      <c r="H46" s="553"/>
      <c r="I46" s="555"/>
      <c r="J46" s="556"/>
      <c r="K46" s="556"/>
      <c r="L46" s="556"/>
      <c r="M46" s="557"/>
      <c r="N46" s="555"/>
      <c r="O46" s="556"/>
      <c r="P46" s="556"/>
      <c r="Q46" s="557"/>
    </row>
    <row r="47" spans="2:17" x14ac:dyDescent="0.25">
      <c r="B47" s="546"/>
      <c r="C47" s="547"/>
      <c r="D47" s="547"/>
      <c r="E47" s="547"/>
      <c r="F47" s="547"/>
      <c r="G47" s="547"/>
      <c r="H47" s="547"/>
      <c r="I47" s="547"/>
      <c r="J47" s="547"/>
      <c r="K47" s="547"/>
      <c r="L47" s="547"/>
      <c r="M47" s="547"/>
      <c r="N47" s="547"/>
      <c r="O47" s="547"/>
      <c r="P47" s="547"/>
      <c r="Q47" s="547"/>
    </row>
    <row r="48" spans="2:17" x14ac:dyDescent="0.25">
      <c r="B48" s="115" t="s">
        <v>213</v>
      </c>
      <c r="C48" s="175"/>
      <c r="D48" s="175"/>
      <c r="E48" s="175"/>
      <c r="F48" s="175"/>
      <c r="G48" s="175"/>
      <c r="H48" s="175"/>
      <c r="I48" s="168"/>
      <c r="J48" s="168"/>
      <c r="K48" s="168"/>
      <c r="L48" s="168"/>
      <c r="M48" s="168"/>
      <c r="N48" s="169"/>
      <c r="O48" s="168"/>
      <c r="P48" s="168"/>
      <c r="Q48" s="168"/>
    </row>
    <row r="49" spans="2:17" x14ac:dyDescent="0.25">
      <c r="B49" s="115" t="s">
        <v>214</v>
      </c>
      <c r="C49" s="175"/>
      <c r="D49" s="175"/>
      <c r="E49" s="175"/>
      <c r="F49" s="175"/>
      <c r="G49" s="175"/>
      <c r="H49" s="175"/>
      <c r="I49" s="168"/>
      <c r="J49" s="168"/>
      <c r="K49" s="168"/>
      <c r="L49" s="168"/>
      <c r="M49" s="168"/>
      <c r="N49" s="169"/>
      <c r="O49" s="168"/>
      <c r="P49" s="168"/>
      <c r="Q49" s="168"/>
    </row>
    <row r="50" spans="2:17" x14ac:dyDescent="0.25">
      <c r="B50" s="115" t="s">
        <v>215</v>
      </c>
      <c r="C50" s="175"/>
      <c r="D50" s="175"/>
      <c r="E50" s="175"/>
      <c r="F50" s="175"/>
      <c r="G50" s="175"/>
      <c r="H50" s="175"/>
      <c r="I50" s="168"/>
      <c r="J50" s="168"/>
      <c r="K50" s="168"/>
      <c r="L50" s="168"/>
      <c r="M50" s="168"/>
      <c r="N50" s="169"/>
      <c r="O50" s="168"/>
      <c r="P50" s="168"/>
      <c r="Q50" s="168"/>
    </row>
    <row r="51" spans="2:17" x14ac:dyDescent="0.25">
      <c r="B51" s="20" t="s">
        <v>216</v>
      </c>
      <c r="C51" s="176"/>
      <c r="D51" s="176"/>
      <c r="E51" s="176"/>
      <c r="F51" s="176"/>
      <c r="G51" s="176"/>
      <c r="H51" s="176"/>
      <c r="I51" s="176"/>
      <c r="J51" s="177"/>
      <c r="K51" s="177"/>
      <c r="L51" s="177"/>
      <c r="M51" s="178"/>
    </row>
    <row r="52" spans="2:17" ht="16.5" thickBot="1" x14ac:dyDescent="0.3">
      <c r="B52" s="179"/>
      <c r="C52" s="180"/>
      <c r="D52" s="180"/>
      <c r="E52" s="180"/>
      <c r="F52" s="180"/>
      <c r="G52" s="180"/>
      <c r="H52" s="180"/>
      <c r="I52" s="181"/>
      <c r="J52" s="181"/>
      <c r="K52" s="181"/>
      <c r="L52" s="181"/>
      <c r="M52" s="181"/>
      <c r="N52" s="182"/>
      <c r="O52" s="181"/>
      <c r="P52" s="181"/>
      <c r="Q52" s="181"/>
    </row>
    <row r="53" spans="2:17" ht="16.5" thickTop="1" x14ac:dyDescent="0.25">
      <c r="B53" s="183" t="s">
        <v>217</v>
      </c>
      <c r="D53" t="s">
        <v>298</v>
      </c>
      <c r="E53" s="184" t="s">
        <v>218</v>
      </c>
    </row>
    <row r="54" spans="2:17" x14ac:dyDescent="0.25">
      <c r="B54" s="548" t="s">
        <v>219</v>
      </c>
      <c r="C54" s="548"/>
      <c r="D54" s="548"/>
      <c r="E54" s="548"/>
      <c r="F54" s="548"/>
      <c r="G54" s="548"/>
      <c r="H54" s="548"/>
      <c r="I54" s="548"/>
      <c r="J54" s="548"/>
      <c r="K54" s="548"/>
      <c r="L54" s="548"/>
      <c r="M54" s="548"/>
      <c r="N54" s="548"/>
      <c r="O54" s="548"/>
      <c r="P54" s="548"/>
      <c r="Q54" s="548"/>
    </row>
  </sheetData>
  <sheetProtection algorithmName="SHA-512" hashValue="20gBb3KHmdIGs36wHPyXf8yMLvjbUrU0pCHlyqSRfjQL7f7sYaILu0D9ct5yA8R2HR84aYUjydghjTBtFS9WcQ==" saltValue="EU865v81V4Wfo8IXekq+kQ==" spinCount="100000" sheet="1" objects="1" scenarios="1"/>
  <mergeCells count="64">
    <mergeCell ref="P11:Q11"/>
    <mergeCell ref="P1:Q1"/>
    <mergeCell ref="O2:Q2"/>
    <mergeCell ref="B3:N3"/>
    <mergeCell ref="C8:H8"/>
    <mergeCell ref="D9:H9"/>
    <mergeCell ref="D10:G10"/>
    <mergeCell ref="B11:H11"/>
    <mergeCell ref="I11:K11"/>
    <mergeCell ref="L11:M11"/>
    <mergeCell ref="B1:N2"/>
    <mergeCell ref="C7:H7"/>
    <mergeCell ref="B12:E12"/>
    <mergeCell ref="H12:J12"/>
    <mergeCell ref="P12:Q12"/>
    <mergeCell ref="B13:E13"/>
    <mergeCell ref="G13:J13"/>
    <mergeCell ref="L13:N13"/>
    <mergeCell ref="P13:Q13"/>
    <mergeCell ref="L14:N14"/>
    <mergeCell ref="M19:O19"/>
    <mergeCell ref="P19:Q19"/>
    <mergeCell ref="M20:O20"/>
    <mergeCell ref="P20:Q20"/>
    <mergeCell ref="P31:Q31"/>
    <mergeCell ref="P32:Q32"/>
    <mergeCell ref="P33:Q33"/>
    <mergeCell ref="M21:O21"/>
    <mergeCell ref="M22:O22"/>
    <mergeCell ref="M23:O23"/>
    <mergeCell ref="M24:O24"/>
    <mergeCell ref="P24:Q24"/>
    <mergeCell ref="M25:O25"/>
    <mergeCell ref="P25:Q25"/>
    <mergeCell ref="B40:H40"/>
    <mergeCell ref="I40:K40"/>
    <mergeCell ref="L40:M40"/>
    <mergeCell ref="O40:Q40"/>
    <mergeCell ref="B41:H41"/>
    <mergeCell ref="I41:K41"/>
    <mergeCell ref="L41:M41"/>
    <mergeCell ref="O41:Q41"/>
    <mergeCell ref="B47:Q47"/>
    <mergeCell ref="B54:Q54"/>
    <mergeCell ref="I44:M44"/>
    <mergeCell ref="C45:H45"/>
    <mergeCell ref="I45:M45"/>
    <mergeCell ref="N45:Q45"/>
    <mergeCell ref="G14:J14"/>
    <mergeCell ref="B14:E14"/>
    <mergeCell ref="C46:H46"/>
    <mergeCell ref="I46:M46"/>
    <mergeCell ref="N46:Q46"/>
    <mergeCell ref="O38:Q38"/>
    <mergeCell ref="B39:H39"/>
    <mergeCell ref="I39:K39"/>
    <mergeCell ref="L39:M39"/>
    <mergeCell ref="O39:Q39"/>
    <mergeCell ref="P26:Q26"/>
    <mergeCell ref="P27:Q27"/>
    <mergeCell ref="P28:Q28"/>
    <mergeCell ref="B38:H38"/>
    <mergeCell ref="I38:K38"/>
    <mergeCell ref="L38:M38"/>
  </mergeCells>
  <hyperlinks>
    <hyperlink ref="P13" r:id="rId1"/>
  </hyperlinks>
  <pageMargins left="0.7" right="0.7" top="0.75" bottom="0.75" header="0.3" footer="0.3"/>
  <pageSetup scale="74"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LB-1</vt:lpstr>
      <vt:lpstr>Resolution</vt:lpstr>
      <vt:lpstr>LB-20</vt:lpstr>
      <vt:lpstr>LB-30</vt:lpstr>
      <vt:lpstr>LB-11 Equip Res</vt:lpstr>
      <vt:lpstr>LB-11 Cap Res</vt:lpstr>
      <vt:lpstr>LB-50 Benton</vt:lpstr>
      <vt:lpstr>LB-50 Linn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BobC</dc:creator>
  <cp:lastModifiedBy>BobC</cp:lastModifiedBy>
  <cp:lastPrinted>2022-05-25T16:24:00Z</cp:lastPrinted>
  <dcterms:created xsi:type="dcterms:W3CDTF">2020-04-25T17:24:30Z</dcterms:created>
  <dcterms:modified xsi:type="dcterms:W3CDTF">2022-06-14T19:07:24Z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